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a5cdc7e99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b964bc977d8c4e99"/>
    <x:sheet xmlns:r="http://schemas.openxmlformats.org/officeDocument/2006/relationships" name="Inputs" sheetId="2" r:id="Ra3844346d5f747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&quot;CAD &quot;#,##0.00;(&quot;CAD &quot;#,##0.00);&quot;–&quot;"/>
    <x:numFmt numFmtId="202" formatCode="#,##0;(#,##0);&quot;–&quot;"/>
  </x:numFmts>
  <x:fonts count="9">
    <x:font>
      <x:sz val="11"/>
      <x:name val="Carlito"/>
    </x:font>
    <x:font>
      <x:sz val="10"/>
      <x:color rgb="FF17212F"/>
      <x:name val="Arial"/>
    </x:font>
    <x:font>
      <x:b/>
      <x:sz val="16"/>
      <x:color rgb="FF182B4B"/>
      <x:name val="Arial"/>
    </x:font>
    <x:font>
      <x:b/>
      <x:sz val="10"/>
      <x:color rgb="FF8A4F0A"/>
      <x:name val="Arial"/>
    </x:font>
    <x:font>
      <x:b/>
      <x:sz val="10"/>
      <x:color rgb="FFFFFFFF"/>
      <x:name val="Arial"/>
    </x:font>
    <x:font>
      <x:b/>
      <x:sz val="10"/>
      <x:color rgb="FF182B4B"/>
      <x:name val="Arial"/>
    </x:font>
    <x:font>
      <x:sz val="10"/>
      <x:color rgb="FF64748B"/>
      <x:name val="Arial"/>
    </x:font>
    <x:font>
      <x:sz val="10"/>
      <x:color rgb="FF1751A1"/>
      <x:name val="Arial"/>
    </x:font>
    <x:font>
      <x:b/>
      <x:sz val="10"/>
      <x:color rgb="FF1721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2B4B"/>
      </x:patternFill>
    </x:fill>
    <x:fill>
      <x:patternFill patternType="solid">
        <x:fgColor rgb="FFE8EDF4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</x:fills>
  <x:borders count="3">
    <x:border/>
    <x:border>
      <x:bottom style="thin">
        <x:color rgb="FF9AA8B9"/>
      </x:bottom>
    </x:border>
    <x:border>
      <x:top style="thin">
        <x:color rgb="FF182B4B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horizontal="right" vertical="center"/>
    </x:xf>
    <x:xf numFmtId="0" fontId="5" fillId="0" borderId="2" xfId="0" applyNumberFormat="1" applyFont="1" applyFill="1" applyBorder="1" applyAlignment="1">
      <x:alignment vertical="center"/>
    </x:xf>
    <x:xf numFmtId="201" fontId="5" fillId="0" borderId="2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200" fontId="7" fillId="5" borderId="0" xfId="0" applyNumberFormat="1" applyFont="1" applyFill="1" applyBorder="1" applyAlignment="1">
      <x:alignment horizontal="right" vertical="center"/>
    </x:xf>
    <x:xf numFmtId="202" fontId="7" fillId="5" borderId="0" xfId="0" applyNumberFormat="1" applyFont="1" applyFill="1" applyBorder="1" applyAlignment="1">
      <x:alignment horizontal="right" vertical="center"/>
    </x:xf>
    <x:xf numFmtId="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5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2838a9e7c4db6" /><Relationship Type="http://schemas.openxmlformats.org/officeDocument/2006/relationships/theme" Target="/xl/theme/theme1.xml" Id="Rdbe46fcd6c314ad3" /><Relationship Type="http://schemas.openxmlformats.org/officeDocument/2006/relationships/sharedStrings" Target="/xl/sharedStrings.xml" Id="R3a83fe93859b49e9" /><Relationship Type="http://schemas.openxmlformats.org/officeDocument/2006/relationships/worksheet" Target="/xl/worksheets/sheet1.xml" Id="Rb964bc977d8c4e99" /><Relationship Type="http://schemas.openxmlformats.org/officeDocument/2006/relationships/worksheet" Target="/xl/worksheets/sheet2.xml" Id="Ra3844346d5f747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B4B"/>
  </x:sheetPr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7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5" t="str">
        <x:v>Combi oven cleaning budget</x:v>
      </x:c>
      <x:c r="B2" s="2"/>
      <x:c r="C2" s="2"/>
      <x:c r="D2" s="2"/>
      <x:c r="E2" s="2"/>
      <x:c r="F2" s="2"/>
    </x:row>
    <x:row r="3" ht="23" customHeight="1">
      <x:c r="A3" s="6"/>
      <x:c r="B3" s="6"/>
      <x:c r="C3" s="6"/>
      <x:c r="D3" s="6"/>
      <x:c r="E3" s="6"/>
      <x:c r="F3" s="6"/>
    </x:row>
    <x:row r="4" ht="23" customHeight="1">
      <x:c r="A4" s="7" t="str">
        <x:v>Hypothetical CAD example. Replace inputs with your property’s data.</x:v>
      </x:c>
      <x:c r="B4" s="2"/>
      <x:c r="C4" s="2"/>
      <x:c r="D4" s="2"/>
      <x:c r="E4" s="2"/>
      <x:c r="F4" s="2"/>
    </x:row>
    <x:row r="5" ht="23" customHeight="1">
      <x:c r="A5" s="2" t="str">
        <x:v>All inputs describe one oven. Formula totals update from the Inputs sheet.</x:v>
      </x:c>
      <x:c r="B5" s="2"/>
      <x:c r="C5" s="2"/>
      <x:c r="D5" s="2"/>
      <x:c r="E5" s="2"/>
      <x:c r="F5" s="2"/>
    </x:row>
    <x:row r="6" ht="23" customHeight="1">
      <x:c r="A6" s="2"/>
      <x:c r="B6" s="4"/>
      <x:c r="C6" s="4"/>
      <x:c r="D6" s="4"/>
      <x:c r="E6" s="2"/>
      <x:c r="F6" s="2"/>
    </x:row>
    <x:row r="7" ht="23" customHeight="1">
      <x:c r="A7" s="12" t="str">
        <x:v>Annual results</x:v>
      </x:c>
      <x:c r="B7" s="13" t="str">
        <x:v>Value</x:v>
      </x:c>
      <x:c r="C7" s="4"/>
      <x:c r="D7" s="4"/>
      <x:c r="E7" s="2"/>
      <x:c r="F7" s="2"/>
    </x:row>
    <x:row r="8" ht="23" customHeight="1">
      <x:c r="A8" s="18" t="str">
        <x:v>Total annual budget (CAD)</x:v>
      </x:c>
      <x:c r="B8" s="19" t="n">
        <x:f>B26</x:f>
        <x:v>3620.0333333333338</x:v>
      </x:c>
      <x:c r="C8" s="4"/>
      <x:c r="D8" s="4"/>
      <x:c r="E8" s="2"/>
      <x:c r="F8" s="20" t="str">
        <x:v>Includes repeat cycles and the separate annual allowances below.</x:v>
      </x:c>
    </x:row>
    <x:row r="9" ht="23" customHeight="1">
      <x:c r="A9" s="2" t="str">
        <x:v>Total cleaning cycles</x:v>
      </x:c>
      <x:c r="B9" s="15" t="n">
        <x:f>D36</x:f>
        <x:v>364</x:v>
      </x:c>
      <x:c r="C9" s="4"/>
      <x:c r="D9" s="4"/>
      <x:c r="E9" s="2"/>
      <x:c r="F9" s="20"/>
    </x:row>
    <x:row r="10" ht="23" customHeight="1">
      <x:c r="A10" s="2" t="str">
        <x:v>Budget per cleaning cycle (CAD)</x:v>
      </x:c>
      <x:c r="B10" s="14" t="n">
        <x:f>IF(B9=0,"n.a.",B8/B9)</x:f>
        <x:v>9.94514652014652</x:v>
      </x:c>
      <x:c r="C10" s="4"/>
      <x:c r="D10" s="4"/>
      <x:c r="E10" s="2"/>
      <x:c r="F10" s="20" t="str">
        <x:v>Includes fixed/event allowances. It is not a marginal cycle price.</x:v>
      </x:c>
    </x:row>
    <x:row r="11" ht="23" customHeight="1">
      <x:c r="A11" s="2" t="str">
        <x:v>Oven unavailable (hours)</x:v>
      </x:c>
      <x:c r="B11" s="4" t="n">
        <x:f>IF(ISNUMBER(Inputs!B38),D42+Inputs!B38,NA())</x:f>
        <x:v>632.6666666666666</x:v>
      </x:c>
      <x:c r="C11" s="4"/>
      <x:c r="D11" s="4"/>
      <x:c r="E11" s="2"/>
      <x:c r="F11" s="20" t="str">
        <x:v>Capacity time only. Unattended cleaning is not paid labor.</x:v>
      </x:c>
    </x:row>
    <x:row r="12" ht="23" customHeight="1">
      <x:c r="A12" s="2" t="str">
        <x:v>Hands-on labor (hours)</x:v>
      </x:c>
      <x:c r="B12" s="4" t="n">
        <x:f>D41</x:f>
        <x:v>64.13333333333334</x:v>
      </x:c>
      <x:c r="C12" s="4"/>
      <x:c r="D12" s="4"/>
      <x:c r="E12" s="2"/>
      <x:c r="F12" s="20" t="str">
        <x:v>Only hands-on minutes are multiplied by the loaded labor rate.</x:v>
      </x:c>
    </x:row>
    <x:row r="13" ht="23" customHeight="1">
      <x:c r="A13" s="2" t="str">
        <x:v>Cleaning water (m³)</x:v>
      </x:c>
      <x:c r="B13" s="4" t="n">
        <x:f>D37/1000</x:f>
        <x:v>15.34</x:v>
      </x:c>
      <x:c r="C13" s="4"/>
      <x:c r="D13" s="4"/>
      <x:c r="E13" s="2"/>
      <x:c r="F13" s="20" t="str">
        <x:v>Other-event allowances are not allocated to measured resource totals.</x:v>
      </x:c>
    </x:row>
    <x:row r="14" ht="23" customHeight="1">
      <x:c r="A14" s="2"/>
      <x:c r="B14" s="4"/>
      <x:c r="C14" s="4"/>
      <x:c r="D14" s="4"/>
      <x:c r="E14" s="2"/>
      <x:c r="F14" s="2"/>
    </x:row>
    <x:row r="15" ht="23" customHeight="1">
      <x:c r="A15" s="2"/>
      <x:c r="B15" s="4"/>
      <x:c r="C15" s="4"/>
      <x:c r="D15" s="4"/>
      <x:c r="E15" s="2"/>
      <x:c r="F15" s="2"/>
    </x:row>
    <x:row r="16" ht="23" customHeight="1">
      <x:c r="A16" s="2"/>
      <x:c r="B16" s="4"/>
      <x:c r="C16" s="4"/>
      <x:c r="D16" s="4"/>
      <x:c r="E16" s="2"/>
      <x:c r="F16" s="2"/>
    </x:row>
    <x:row r="17" ht="23" customHeight="1">
      <x:c r="A17" s="2"/>
      <x:c r="B17" s="4"/>
      <x:c r="C17" s="4"/>
      <x:c r="D17" s="4"/>
      <x:c r="E17" s="2"/>
      <x:c r="F17" s="2"/>
    </x:row>
    <x:row r="18" ht="23" customHeight="1">
      <x:c r="A18" s="12" t="str">
        <x:v>Annual cost breakdown</x:v>
      </x:c>
      <x:c r="B18" s="13" t="str">
        <x:v>CAD</x:v>
      </x:c>
      <x:c r="C18" s="4"/>
      <x:c r="D18" s="4"/>
      <x:c r="E18" s="2"/>
      <x:c r="F18" s="2"/>
    </x:row>
    <x:row r="19" ht="23" customHeight="1">
      <x:c r="A19" s="2" t="str">
        <x:v>Water and wastewater</x:v>
      </x:c>
      <x:c r="B19" s="14" t="n">
        <x:f>D44</x:f>
        <x:v>76.7</x:v>
      </x:c>
      <x:c r="C19" s="4"/>
      <x:c r="D19" s="4"/>
      <x:c r="E19" s="2"/>
      <x:c r="F19" s="20" t="str">
        <x:v>Use marginal water and wastewater charges applicable to this volume.</x:v>
      </x:c>
    </x:row>
    <x:row r="20" ht="23" customHeight="1">
      <x:c r="A20" s="2" t="str">
        <x:v>Detergent and care products</x:v>
      </x:c>
      <x:c r="B20" s="14" t="n">
        <x:f>D45</x:f>
        <x:v>1372.8</x:v>
      </x:c>
      <x:c r="C20" s="4"/>
      <x:c r="D20" s="4"/>
      <x:c r="E20" s="2"/>
      <x:c r="F20" s="20"/>
    </x:row>
    <x:row r="21" ht="23" customHeight="1">
      <x:c r="A21" s="2" t="str">
        <x:v>Cleaning energy</x:v>
      </x:c>
      <x:c r="B21" s="14" t="n">
        <x:f>D46</x:f>
        <x:v>124.8</x:v>
      </x:c>
      <x:c r="C21" s="4"/>
      <x:c r="D21" s="4"/>
      <x:c r="E21" s="2"/>
      <x:c r="F21" s="20"/>
    </x:row>
    <x:row r="22" ht="23" customHeight="1">
      <x:c r="A22" s="2" t="str">
        <x:v>Hands-on labor</x:v>
      </x:c>
      <x:c r="B22" s="14" t="n">
        <x:f>D47</x:f>
        <x:v>1795.7333333333336</x:v>
      </x:c>
      <x:c r="C22" s="4"/>
      <x:c r="D22" s="4"/>
      <x:c r="E22" s="2"/>
      <x:c r="F22" s="20"/>
    </x:row>
    <x:row r="23" ht="23" customHeight="1">
      <x:c r="A23" s="2" t="str">
        <x:v>Fixed maintenance allowance</x:v>
      </x:c>
      <x:c r="B23" s="14" t="n">
        <x:f>IF(ISNUMBER(Inputs!B14),Inputs!B14,NA())</x:f>
        <x:v>250</x:v>
      </x:c>
      <x:c r="C23" s="4"/>
      <x:c r="D23" s="4"/>
      <x:c r="E23" s="2"/>
      <x:c r="F23" s="20" t="str">
        <x:v>Enter maintenance once. Do not duplicate it in an event allowance.</x:v>
      </x:c>
    </x:row>
    <x:row r="24" ht="23" customHeight="1">
      <x:c r="A24" s="2" t="str">
        <x:v>Other direct cleaning events</x:v>
      </x:c>
      <x:c r="B24" s="14" t="n">
        <x:f>IF(ISNUMBER(Inputs!B37),Inputs!B37,NA())</x:f>
        <x:v>0</x:v>
      </x:c>
      <x:c r="C24" s="4"/>
      <x:c r="D24" s="4"/>
      <x:c r="E24" s="2"/>
      <x:c r="F24" s="20" t="str">
        <x:v>For unmodeled events. Exclude the repeats already counted by program.</x:v>
      </x:c>
    </x:row>
    <x:row r="25" ht="23" customHeight="1">
      <x:c r="A25" s="2" t="str">
        <x:v>Incremental service disruption</x:v>
      </x:c>
      <x:c r="B25" s="14" t="n">
        <x:f>IF(ISNUMBER(Inputs!B39),Inputs!B39,NA())</x:f>
        <x:v>0</x:v>
      </x:c>
      <x:c r="C25" s="4"/>
      <x:c r="D25" s="4"/>
      <x:c r="E25" s="2"/>
      <x:c r="F25" s="20" t="str">
        <x:v>Only incremental costs. Exclude labor and other costs counted above.</x:v>
      </x:c>
    </x:row>
    <x:row r="26" ht="23" customHeight="1">
      <x:c r="A26" s="23" t="str">
        <x:v>Total annual budget</x:v>
      </x:c>
      <x:c r="B26" s="24" t="n">
        <x:f>SUM(B19:B25)</x:f>
        <x:v>3620.0333333333338</x:v>
      </x:c>
      <x:c r="C26" s="4"/>
      <x:c r="D26" s="4"/>
      <x:c r="E26" s="2"/>
      <x:c r="F26" s="2"/>
    </x:row>
    <x:row r="27" ht="23" customHeight="1">
      <x:c r="A27" s="2"/>
      <x:c r="B27" s="4"/>
      <x:c r="C27" s="4"/>
      <x:c r="D27" s="4"/>
      <x:c r="E27" s="2"/>
      <x:c r="F27" s="2"/>
    </x:row>
    <x:row r="28" ht="23" customHeight="1">
      <x:c r="A28" s="2"/>
      <x:c r="B28" s="4"/>
      <x:c r="C28" s="4"/>
      <x:c r="D28" s="4"/>
      <x:c r="E28" s="2"/>
      <x:c r="F28" s="2"/>
    </x:row>
    <x:row r="29" ht="23" customHeight="1">
      <x:c r="A29" s="2"/>
      <x:c r="B29" s="4"/>
      <x:c r="C29" s="4"/>
      <x:c r="D29" s="4"/>
      <x:c r="E29" s="2"/>
      <x:c r="F29" s="2"/>
    </x:row>
    <x:row r="30" ht="23" customHeight="1">
      <x:c r="A30" s="18" t="str">
        <x:v>Program calculations</x:v>
      </x:c>
      <x:c r="B30" s="26"/>
      <x:c r="C30" s="26"/>
      <x:c r="D30" s="26"/>
      <x:c r="E30" s="2"/>
      <x:c r="F30" s="2"/>
    </x:row>
    <x:row r="31" ht="23" customHeight="1">
      <x:c r="A31" s="2" t="str">
        <x:v>Annual calculations include scheduled cycles plus separately entered repeats.</x:v>
      </x:c>
      <x:c r="B31" s="4"/>
      <x:c r="C31" s="4"/>
      <x:c r="D31" s="4"/>
      <x:c r="E31" s="2"/>
      <x:c r="F31" s="2"/>
    </x:row>
    <x:row r="32" ht="23" customHeight="1">
      <x:c r="A32" s="2"/>
      <x:c r="B32" s="4"/>
      <x:c r="C32" s="4"/>
      <x:c r="D32" s="4"/>
      <x:c r="E32" s="2"/>
      <x:c r="F32" s="2"/>
    </x:row>
    <x:row r="33" ht="23" customHeight="1">
      <x:c r="A33" s="12" t="str">
        <x:v>Measure</x:v>
      </x:c>
      <x:c r="B33" s="13" t="str">
        <x:v>Standard</x:v>
      </x:c>
      <x:c r="C33" s="13" t="str">
        <x:v>Heavy</x:v>
      </x:c>
      <x:c r="D33" s="13" t="str">
        <x:v>Total</x:v>
      </x:c>
      <x:c r="E33" s="2"/>
      <x:c r="F33" s="2"/>
    </x:row>
    <x:row r="34" ht="23" customHeight="1">
      <x:c r="A34" s="2" t="str">
        <x:v>Scheduled cycles</x:v>
      </x:c>
      <x:c r="B34" s="15" t="n">
        <x:f>IF(COUNT(Inputs!$B$7,Inputs!B21)=2,Inputs!$B$7*Inputs!B21,NA())</x:f>
        <x:v>260</x:v>
      </x:c>
      <x:c r="C34" s="15" t="n">
        <x:f>IF(COUNT(Inputs!$B$7,Inputs!C21)=2,Inputs!$B$7*Inputs!C21,NA())</x:f>
        <x:v>104</x:v>
      </x:c>
      <x:c r="D34" s="15" t="n">
        <x:f>SUM(B34:C34)</x:f>
        <x:v>364</x:v>
      </x:c>
      <x:c r="E34" s="2"/>
      <x:c r="F34" s="20"/>
    </x:row>
    <x:row r="35" ht="23" customHeight="1">
      <x:c r="A35" s="2" t="str">
        <x:v>Extra / repeat cycles</x:v>
      </x:c>
      <x:c r="B35" s="15" t="n">
        <x:f>IF(ISNUMBER(Inputs!B35),Inputs!B35,NA())</x:f>
        <x:v>0</x:v>
      </x:c>
      <x:c r="C35" s="15" t="n">
        <x:f>IF(ISNUMBER(Inputs!B36),Inputs!B36,NA())</x:f>
        <x:v>0</x:v>
      </x:c>
      <x:c r="D35" s="15" t="n">
        <x:f>SUM(B35:C35)</x:f>
        <x:v>0</x:v>
      </x:c>
      <x:c r="E35" s="2"/>
      <x:c r="F35" s="20"/>
    </x:row>
    <x:row r="36" ht="23" customHeight="1">
      <x:c r="A36" s="27" t="str">
        <x:v>Total cleaning cycles</x:v>
      </x:c>
      <x:c r="B36" s="28" t="n">
        <x:f>SUM(B34:B35)</x:f>
        <x:v>260</x:v>
      </x:c>
      <x:c r="C36" s="28" t="n">
        <x:f>SUM(C34:C35)</x:f>
        <x:v>104</x:v>
      </x:c>
      <x:c r="D36" s="28" t="n">
        <x:f>SUM(B36:C36)</x:f>
        <x:v>364</x:v>
      </x:c>
      <x:c r="E36" s="2"/>
      <x:c r="F36" s="20" t="str">
        <x:v>Repeat cycles count toward resources, labor, cost and capacity time.</x:v>
      </x:c>
    </x:row>
    <x:row r="37" ht="23" customHeight="1">
      <x:c r="A37" s="2" t="str">
        <x:v>Water (liters)</x:v>
      </x:c>
      <x:c r="B37" s="15" t="n">
        <x:f>IF(ISNUMBER(Inputs!B22),B36*Inputs!B22,NA())</x:f>
        <x:v>9100</x:v>
      </x:c>
      <x:c r="C37" s="15" t="n">
        <x:f>IF(ISNUMBER(Inputs!C22),C36*Inputs!C22,NA())</x:f>
        <x:v>6240</x:v>
      </x:c>
      <x:c r="D37" s="15" t="n">
        <x:f>SUM(B37:C37)</x:f>
        <x:v>15340</x:v>
      </x:c>
      <x:c r="E37" s="2"/>
      <x:c r="F37" s="20"/>
    </x:row>
    <x:row r="38" ht="23" customHeight="1">
      <x:c r="A38" s="2" t="str">
        <x:v>Detergent (doses)</x:v>
      </x:c>
      <x:c r="B38" s="15" t="n">
        <x:f>IF(ISNUMBER(Inputs!B23),B36*Inputs!B23,NA())</x:f>
        <x:v>520</x:v>
      </x:c>
      <x:c r="C38" s="15" t="n">
        <x:f>IF(ISNUMBER(Inputs!C23),C36*Inputs!C23,NA())</x:f>
        <x:v>312</x:v>
      </x:c>
      <x:c r="D38" s="15" t="n">
        <x:f>SUM(B38:C38)</x:f>
        <x:v>832</x:v>
      </x:c>
      <x:c r="E38" s="2"/>
      <x:c r="F38" s="20"/>
    </x:row>
    <x:row r="39" ht="23" customHeight="1">
      <x:c r="A39" s="2" t="str">
        <x:v>Care product (doses)</x:v>
      </x:c>
      <x:c r="B39" s="15" t="n">
        <x:f>IF(ISNUMBER(Inputs!B24),B36*Inputs!B24,NA())</x:f>
        <x:v>260</x:v>
      </x:c>
      <x:c r="C39" s="15" t="n">
        <x:f>IF(ISNUMBER(Inputs!C24),C36*Inputs!C24,NA())</x:f>
        <x:v>208</x:v>
      </x:c>
      <x:c r="D39" s="15" t="n">
        <x:f>SUM(B39:C39)</x:f>
        <x:v>468</x:v>
      </x:c>
      <x:c r="E39" s="2"/>
      <x:c r="F39" s="20"/>
    </x:row>
    <x:row r="40" ht="23" customHeight="1">
      <x:c r="A40" s="2" t="str">
        <x:v>Energy (kWh)</x:v>
      </x:c>
      <x:c r="B40" s="15" t="n">
        <x:f>IF(ISNUMBER(Inputs!B25),B36*Inputs!B25,NA())</x:f>
        <x:v>520</x:v>
      </x:c>
      <x:c r="C40" s="15" t="n">
        <x:f>IF(ISNUMBER(Inputs!C25),C36*Inputs!C25,NA())</x:f>
        <x:v>312</x:v>
      </x:c>
      <x:c r="D40" s="15" t="n">
        <x:f>SUM(B40:C40)</x:f>
        <x:v>832</x:v>
      </x:c>
      <x:c r="E40" s="2"/>
      <x:c r="F40" s="20"/>
    </x:row>
    <x:row r="41" ht="23" customHeight="1">
      <x:c r="A41" s="2" t="str">
        <x:v>Hands-on labor (hours)</x:v>
      </x:c>
      <x:c r="B41" s="4" t="n">
        <x:f>IF(ISNUMBER(Inputs!B26),B36*Inputs!B26/60,NA())</x:f>
        <x:v>43.333333333333336</x:v>
      </x:c>
      <x:c r="C41" s="4" t="n">
        <x:f>IF(ISNUMBER(Inputs!C26),C36*Inputs!C26/60,NA())</x:f>
        <x:v>20.8</x:v>
      </x:c>
      <x:c r="D41" s="4" t="n">
        <x:f>SUM(B41:C41)</x:f>
        <x:v>64.13333333333334</x:v>
      </x:c>
      <x:c r="E41" s="2"/>
      <x:c r="F41" s="20"/>
    </x:row>
    <x:row r="42" ht="23" customHeight="1">
      <x:c r="A42" s="2" t="str">
        <x:v>Oven unavailable (hours)</x:v>
      </x:c>
      <x:c r="B42" s="4" t="n">
        <x:f>B36*Inputs!B31/60</x:f>
        <x:v>390</x:v>
      </x:c>
      <x:c r="C42" s="4" t="n">
        <x:f>C36*Inputs!C31/60</x:f>
        <x:v>242.66666666666666</x:v>
      </x:c>
      <x:c r="D42" s="4" t="n">
        <x:f>SUM(B42:C42)</x:f>
        <x:v>632.6666666666666</x:v>
      </x:c>
      <x:c r="E42" s="2"/>
      <x:c r="F42" s="20" t="str">
        <x:v>Does not multiply unavailable hours by wages or assumed lost sales.</x:v>
      </x:c>
    </x:row>
    <x:row r="43" ht="23" customHeight="1">
      <x:c r="A43" s="2"/>
      <x:c r="B43" s="4"/>
      <x:c r="C43" s="4"/>
      <x:c r="D43" s="4"/>
      <x:c r="E43" s="2"/>
      <x:c r="F43" s="20"/>
    </x:row>
    <x:row r="44" ht="23" customHeight="1">
      <x:c r="A44" s="2" t="str">
        <x:v>Water and wastewater (CAD)</x:v>
      </x:c>
      <x:c r="B44" s="14" t="n">
        <x:f>IF(ISNUMBER(Inputs!$B$10),B37/1000*Inputs!$B$10,NA())</x:f>
        <x:v>45.5</x:v>
      </x:c>
      <x:c r="C44" s="14" t="n">
        <x:f>IF(ISNUMBER(Inputs!$B$10),C37/1000*Inputs!$B$10,NA())</x:f>
        <x:v>31.200000000000003</x:v>
      </x:c>
      <x:c r="D44" s="14" t="n">
        <x:f>SUM(B44:C44)</x:f>
        <x:v>76.7</x:v>
      </x:c>
      <x:c r="E44" s="2"/>
      <x:c r="F44" s="20"/>
    </x:row>
    <x:row r="45" ht="23" customHeight="1">
      <x:c r="A45" s="2" t="str">
        <x:v>Detergent and care (CAD)</x:v>
      </x:c>
      <x:c r="B45" s="14" t="n">
        <x:f>IF(COUNT(Inputs!$B$8:$B$9)=2,B38*Inputs!$B$8+B39*Inputs!$B$9,NA())</x:f>
        <x:v>832</x:v>
      </x:c>
      <x:c r="C45" s="14" t="n">
        <x:f>IF(COUNT(Inputs!$B$8:$B$9)=2,C38*Inputs!$B$8+C39*Inputs!$B$9,NA())</x:f>
        <x:v>540.8</x:v>
      </x:c>
      <x:c r="D45" s="14" t="n">
        <x:f>SUM(B45:C45)</x:f>
        <x:v>1372.8</x:v>
      </x:c>
      <x:c r="E45" s="2"/>
      <x:c r="F45" s="20"/>
    </x:row>
    <x:row r="46" ht="23" customHeight="1">
      <x:c r="A46" s="2" t="str">
        <x:v>Energy (CAD)</x:v>
      </x:c>
      <x:c r="B46" s="14" t="n">
        <x:f>IF(ISNUMBER(Inputs!$B$11),B40*Inputs!$B$11,NA())</x:f>
        <x:v>78</x:v>
      </x:c>
      <x:c r="C46" s="14" t="n">
        <x:f>IF(ISNUMBER(Inputs!$B$11),C40*Inputs!$B$11,NA())</x:f>
        <x:v>46.8</x:v>
      </x:c>
      <x:c r="D46" s="14" t="n">
        <x:f>SUM(B46:C46)</x:f>
        <x:v>124.8</x:v>
      </x:c>
      <x:c r="E46" s="2"/>
      <x:c r="F46" s="20"/>
    </x:row>
    <x:row r="47" ht="23" customHeight="1">
      <x:c r="A47" s="2" t="str">
        <x:v>Hands-on labor (CAD)</x:v>
      </x:c>
      <x:c r="B47" s="14" t="n">
        <x:f>IF(ISNUMBER(Inputs!$B$12),B41*Inputs!$B$12,NA())</x:f>
        <x:v>1213.3333333333335</x:v>
      </x:c>
      <x:c r="C47" s="14" t="n">
        <x:f>IF(ISNUMBER(Inputs!$B$12),C41*Inputs!$B$12,NA())</x:f>
        <x:v>582.4</x:v>
      </x:c>
      <x:c r="D47" s="14" t="n">
        <x:f>SUM(B47:C47)</x:f>
        <x:v>1795.7333333333336</x:v>
      </x:c>
      <x:c r="E47" s="2"/>
      <x:c r="F47" s="20"/>
    </x:row>
    <x:row r="48" ht="23" customHeight="1">
      <x:c r="A48" s="23" t="str">
        <x:v>Variable cleaning cost (CAD)</x:v>
      </x:c>
      <x:c r="B48" s="24" t="n">
        <x:f>SUM(B44:B47)</x:f>
        <x:v>2168.8333333333335</x:v>
      </x:c>
      <x:c r="C48" s="24" t="n">
        <x:f>SUM(C44:C47)</x:f>
        <x:v>1201.1999999999998</x:v>
      </x:c>
      <x:c r="D48" s="24" t="n">
        <x:f>SUM(B48:C48)</x:f>
        <x:v>3370.0333333333333</x:v>
      </x:c>
      <x:c r="E48" s="2"/>
      <x:c r="F48" s="20" t="str">
        <x:v>Fixed costs, other events and service disruption are added above.</x:v>
      </x:c>
    </x:row>
    <x:row r="49" ht="23" customHeight="1">
      <x:c r="A49" s="2"/>
      <x:c r="B49" s="4"/>
      <x:c r="C49" s="4"/>
      <x:c r="D49" s="4"/>
      <x:c r="E49" s="2"/>
      <x:c r="F49" s="2"/>
    </x:row>
    <x:row r="50" ht="23" customHeight="1">
      <x:c r="A50" s="2"/>
      <x:c r="B50" s="4"/>
      <x:c r="C50" s="4"/>
      <x:c r="D50" s="4"/>
      <x:c r="E50" s="2"/>
      <x:c r="F50" s="2"/>
    </x:row>
    <x:row r="51" ht="23" customHeight="1">
      <x:c r="A51" s="2"/>
      <x:c r="B51" s="4"/>
      <x:c r="C51" s="4"/>
      <x:c r="D51" s="4"/>
      <x:c r="E51" s="2"/>
      <x:c r="F51" s="2"/>
    </x:row>
    <x:row r="52" ht="23" customHeight="1">
      <x:c r="A52" s="2"/>
      <x:c r="B52" s="4"/>
      <x:c r="C52" s="4"/>
      <x:c r="D52" s="4"/>
      <x:c r="E52" s="2"/>
      <x:c r="F52" s="2"/>
    </x:row>
    <x:row r="53" ht="23" customHeight="1">
      <x:c r="A53" s="2"/>
      <x:c r="B53" s="4"/>
      <x:c r="C53" s="4"/>
      <x:c r="D53" s="4"/>
      <x:c r="E53" s="2"/>
      <x:c r="F53" s="2"/>
    </x:row>
    <x:row r="54" ht="23" customHeight="1">
      <x:c r="A54" s="2"/>
      <x:c r="B54" s="4"/>
      <x:c r="C54" s="4"/>
      <x:c r="D54" s="4"/>
      <x:c r="E54" s="2"/>
      <x:c r="F54" s="2"/>
    </x:row>
    <x:row r="55" ht="23" customHeight="1">
      <x:c r="A55" s="2"/>
      <x:c r="B55" s="4"/>
      <x:c r="C55" s="4"/>
      <x:c r="D55" s="4"/>
      <x:c r="E55" s="2"/>
      <x:c r="F55" s="2"/>
    </x:row>
    <x:row r="56" ht="23" customHeight="1">
      <x:c r="A56" s="2"/>
      <x:c r="B56" s="2"/>
      <x:c r="C56" s="2"/>
      <x:c r="D56" s="2"/>
      <x:c r="E56" s="2"/>
      <x:c r="F56" s="2"/>
    </x:row>
    <x:row r="57" ht="23" customHeight="1">
      <x:c r="A57" s="2"/>
      <x:c r="B57" s="2"/>
      <x:c r="C57" s="2"/>
      <x:c r="D57" s="2"/>
      <x:c r="E57" s="2"/>
      <x:c r="F57" s="2"/>
    </x:row>
    <x:row r="58" ht="23" customHeight="1">
      <x:c r="A58" s="2"/>
      <x:c r="B58" s="2"/>
      <x:c r="C58" s="2"/>
      <x:c r="D58" s="2"/>
      <x:c r="E58" s="2"/>
      <x:c r="F58" s="2"/>
    </x:row>
    <x:row r="59" ht="23" customHeight="1">
      <x:c r="A59" s="2"/>
      <x:c r="B59" s="2"/>
      <x:c r="C59" s="2"/>
      <x:c r="D59" s="2"/>
      <x:c r="E59" s="2"/>
      <x:c r="F59" s="2"/>
    </x:row>
    <x:row r="60" ht="23" customHeight="1">
      <x:c r="A60" s="2"/>
      <x:c r="B60" s="2"/>
      <x:c r="C60" s="2"/>
      <x:c r="D60" s="2"/>
      <x:c r="E60" s="2"/>
      <x:c r="F60" s="2"/>
    </x:row>
  </x:sheetData>
  <x:conditionalFormatting sqref="B8:B13">
    <x:cfRule type="containsErrors" dxfId="4" priority="1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3B6D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8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7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5" t="str">
        <x:v>Cleaning budget inputs</x:v>
      </x:c>
      <x:c r="B2" s="2"/>
      <x:c r="C2" s="2"/>
      <x:c r="D2" s="2"/>
      <x:c r="E2" s="2"/>
      <x:c r="F2" s="2"/>
    </x:row>
    <x:row r="3" ht="23" customHeight="1">
      <x:c r="A3" s="6"/>
      <x:c r="B3" s="6"/>
      <x:c r="C3" s="6"/>
      <x:c r="D3" s="6"/>
      <x:c r="E3" s="6"/>
      <x:c r="F3" s="6"/>
    </x:row>
    <x:row r="4" ht="23" customHeight="1">
      <x:c r="A4" s="7" t="str">
        <x:v>Illustrative assumptions only. These are not oven specifications or prices.</x:v>
      </x:c>
      <x:c r="B4" s="2"/>
      <x:c r="C4" s="2"/>
      <x:c r="D4" s="2"/>
      <x:c r="E4" s="2"/>
      <x:c r="F4" s="2"/>
    </x:row>
    <x:row r="5" ht="23" customHeight="1">
      <x:c r="A5" s="2" t="str">
        <x:v>Edit amber cells. Blue text indicates an input. Zero is allowed; blanks are missing.</x:v>
      </x:c>
      <x:c r="B5" s="2"/>
      <x:c r="C5" s="2"/>
      <x:c r="D5" s="2"/>
      <x:c r="E5" s="2"/>
      <x:c r="F5" s="2"/>
    </x:row>
    <x:row r="6" ht="23" customHeight="1">
      <x:c r="A6" s="12" t="str">
        <x:v>Global assumption</x:v>
      </x:c>
      <x:c r="B6" s="13" t="str">
        <x:v>Value</x:v>
      </x:c>
      <x:c r="C6" s="13" t="str">
        <x:v>Unit</x:v>
      </x:c>
      <x:c r="D6" s="4"/>
      <x:c r="E6" s="2"/>
      <x:c r="F6" s="2"/>
    </x:row>
    <x:row r="7" ht="23" customHeight="1">
      <x:c r="A7" s="2" t="str">
        <x:v>Operating weeks</x:v>
      </x:c>
      <x:c r="B7" s="31" t="n">
        <x:v>52</x:v>
      </x:c>
      <x:c r="C7" s="4" t="str">
        <x:v>weeks/year</x:v>
      </x:c>
      <x:c r="D7" s="4"/>
      <x:c r="E7" s="2"/>
      <x:c r="F7" s="20" t="str">
        <x:v>Applies to one oven. Extend the budget separately for different models.</x:v>
      </x:c>
    </x:row>
    <x:row r="8" ht="23" customHeight="1">
      <x:c r="A8" s="2" t="str">
        <x:v>Delivered detergent price</x:v>
      </x:c>
      <x:c r="B8" s="30" t="n">
        <x:v>1.2</x:v>
      </x:c>
      <x:c r="C8" s="4" t="str">
        <x:v>CAD/dose</x:v>
      </x:c>
      <x:c r="D8" s="4"/>
      <x:c r="E8" s="2"/>
      <x:c r="F8" s="20" t="str">
        <x:v>Define a dose consistently with the actual product and required program.</x:v>
      </x:c>
    </x:row>
    <x:row r="9" ht="23" customHeight="1">
      <x:c r="A9" s="2" t="str">
        <x:v>Delivered care product price</x:v>
      </x:c>
      <x:c r="B9" s="30" t="n">
        <x:v>0.8</x:v>
      </x:c>
      <x:c r="C9" s="4" t="str">
        <x:v>CAD/dose</x:v>
      </x:c>
      <x:c r="D9" s="4"/>
      <x:c r="E9" s="2"/>
      <x:c r="F9" s="20"/>
    </x:row>
    <x:row r="10" ht="23" customHeight="1">
      <x:c r="A10" s="2" t="str">
        <x:v>Combined water / wastewater</x:v>
      </x:c>
      <x:c r="B10" s="30" t="n">
        <x:v>5</x:v>
      </x:c>
      <x:c r="C10" s="4" t="str">
        <x:v>CAD/m³</x:v>
      </x:c>
      <x:c r="D10" s="4"/>
      <x:c r="E10" s="2"/>
      <x:c r="F10" s="20" t="str">
        <x:v>Do not include fixed utility charges unless they change with cleaning.</x:v>
      </x:c>
    </x:row>
    <x:row r="11" ht="23" customHeight="1">
      <x:c r="A11" s="2" t="str">
        <x:v>Cleaning energy price</x:v>
      </x:c>
      <x:c r="B11" s="30" t="n">
        <x:v>0.15</x:v>
      </x:c>
      <x:c r="C11" s="4" t="str">
        <x:v>CAD/kWh</x:v>
      </x:c>
      <x:c r="D11" s="4"/>
      <x:c r="E11" s="2"/>
      <x:c r="F11" s="20"/>
    </x:row>
    <x:row r="12" ht="23" customHeight="1">
      <x:c r="A12" s="2" t="str">
        <x:v>Loaded hands-on labor rate</x:v>
      </x:c>
      <x:c r="B12" s="30" t="n">
        <x:v>28</x:v>
      </x:c>
      <x:c r="C12" s="4" t="str">
        <x:v>CAD/hour</x:v>
      </x:c>
      <x:c r="D12" s="4"/>
      <x:c r="E12" s="2"/>
      <x:c r="F12" s="20" t="str">
        <x:v>Include applicable employment costs. Use actual hands-on time only.</x:v>
      </x:c>
    </x:row>
    <x:row r="13" ht="23" customHeight="1">
      <x:c r="A13" s="2" t="str"/>
      <x:c r="B13" s="4"/>
      <x:c r="C13" s="4" t="str"/>
      <x:c r="D13" s="4"/>
      <x:c r="E13" s="2"/>
      <x:c r="F13" s="20"/>
    </x:row>
    <x:row r="14" ht="23" customHeight="1">
      <x:c r="A14" s="2" t="str">
        <x:v>Fixed annual cleaning maintenance</x:v>
      </x:c>
      <x:c r="B14" s="30" t="n">
        <x:v>250</x:v>
      </x:c>
      <x:c r="C14" s="4" t="str">
        <x:v>CAD/year</x:v>
      </x:c>
      <x:c r="D14" s="4"/>
      <x:c r="E14" s="2"/>
      <x:c r="F14" s="20" t="str">
        <x:v>Include only cleaning-related annual maintenance excluded elsewhere.</x:v>
      </x:c>
    </x:row>
    <x:row r="15" ht="23" customHeight="1">
      <x:c r="A15" s="2"/>
      <x:c r="B15" s="4"/>
      <x:c r="C15" s="4"/>
      <x:c r="D15" s="4"/>
      <x:c r="E15" s="2"/>
      <x:c r="F15" s="20"/>
    </x:row>
    <x:row r="16" ht="23" customHeight="1">
      <x:c r="A16" s="2"/>
      <x:c r="B16" s="4"/>
      <x:c r="C16" s="4"/>
      <x:c r="D16" s="4"/>
      <x:c r="E16" s="2"/>
      <x:c r="F16" s="20"/>
    </x:row>
    <x:row r="17" ht="23" customHeight="1">
      <x:c r="A17" s="2"/>
      <x:c r="B17" s="4"/>
      <x:c r="C17" s="4"/>
      <x:c r="D17" s="4"/>
      <x:c r="E17" s="2"/>
      <x:c r="F17" s="20"/>
    </x:row>
    <x:row r="18" ht="23" customHeight="1">
      <x:c r="A18" s="2"/>
      <x:c r="B18" s="4"/>
      <x:c r="C18" s="4"/>
      <x:c r="D18" s="4"/>
      <x:c r="E18" s="2"/>
      <x:c r="F18" s="20"/>
    </x:row>
    <x:row r="19" ht="23" customHeight="1">
      <x:c r="A19" s="2"/>
      <x:c r="B19" s="4"/>
      <x:c r="C19" s="4"/>
      <x:c r="D19" s="4"/>
      <x:c r="E19" s="2"/>
      <x:c r="F19" s="20"/>
    </x:row>
    <x:row r="20" ht="23" customHeight="1">
      <x:c r="A20" s="12" t="str">
        <x:v>Program input</x:v>
      </x:c>
      <x:c r="B20" s="13" t="str">
        <x:v>Standard</x:v>
      </x:c>
      <x:c r="C20" s="13" t="str">
        <x:v>Heavy</x:v>
      </x:c>
      <x:c r="D20" s="4"/>
      <x:c r="E20" s="2"/>
      <x:c r="F20" s="20"/>
    </x:row>
    <x:row r="21" ht="23" customHeight="1">
      <x:c r="A21" s="2" t="str">
        <x:v>Scheduled cycles per week</x:v>
      </x:c>
      <x:c r="B21" s="30" t="n">
        <x:v>5</x:v>
      </x:c>
      <x:c r="C21" s="30" t="n">
        <x:v>2</x:v>
      </x:c>
      <x:c r="D21" s="4"/>
      <x:c r="E21" s="2"/>
      <x:c r="F21" s="20" t="str">
        <x:v>Base illustration is 5 standard + 2 heavy cycles each week.</x:v>
      </x:c>
    </x:row>
    <x:row r="22" ht="23" customHeight="1">
      <x:c r="A22" s="2" t="str">
        <x:v>Water per cycle (liters)</x:v>
      </x:c>
      <x:c r="B22" s="30" t="n">
        <x:v>35</x:v>
      </x:c>
      <x:c r="C22" s="30" t="n">
        <x:v>60</x:v>
      </x:c>
      <x:c r="D22" s="4"/>
      <x:c r="E22" s="2"/>
      <x:c r="F22" s="20" t="str">
        <x:v>Use measured volume or exact-model documentation for your cycle.</x:v>
      </x:c>
    </x:row>
    <x:row r="23" ht="23" customHeight="1">
      <x:c r="A23" s="2" t="str">
        <x:v>Detergent per cycle (doses)</x:v>
      </x:c>
      <x:c r="B23" s="30" t="n">
        <x:v>2</x:v>
      </x:c>
      <x:c r="C23" s="30" t="n">
        <x:v>3</x:v>
      </x:c>
      <x:c r="D23" s="4"/>
      <x:c r="E23" s="2"/>
      <x:c r="F23" s="20"/>
    </x:row>
    <x:row r="24" ht="23" customHeight="1">
      <x:c r="A24" s="2" t="str">
        <x:v>Care product per cycle (doses)</x:v>
      </x:c>
      <x:c r="B24" s="30" t="n">
        <x:v>1</x:v>
      </x:c>
      <x:c r="C24" s="30" t="n">
        <x:v>2</x:v>
      </x:c>
      <x:c r="D24" s="4"/>
      <x:c r="E24" s="2"/>
      <x:c r="F24" s="20"/>
    </x:row>
    <x:row r="25" ht="23" customHeight="1">
      <x:c r="A25" s="2" t="str">
        <x:v>Energy per cycle (kWh)</x:v>
      </x:c>
      <x:c r="B25" s="30" t="n">
        <x:v>2</x:v>
      </x:c>
      <x:c r="C25" s="30" t="n">
        <x:v>3</x:v>
      </x:c>
      <x:c r="D25" s="4"/>
      <x:c r="E25" s="2"/>
      <x:c r="F25" s="20"/>
    </x:row>
    <x:row r="26" ht="23" customHeight="1">
      <x:c r="A26" s="2" t="str">
        <x:v>Hands-on labor per cycle (minutes)</x:v>
      </x:c>
      <x:c r="B26" s="30" t="n">
        <x:v>10</x:v>
      </x:c>
      <x:c r="C26" s="30" t="n">
        <x:v>12</x:v>
      </x:c>
      <x:c r="D26" s="4"/>
      <x:c r="E26" s="2"/>
      <x:c r="F26" s="20" t="str">
        <x:v>Hands-on labor is separate from the unavailable-time calculation.</x:v>
      </x:c>
    </x:row>
    <x:row r="27" ht="23" customHeight="1">
      <x:c r="A27" s="2" t="str">
        <x:v>Automatic cleaning (minutes)</x:v>
      </x:c>
      <x:c r="B27" s="30" t="n">
        <x:v>50</x:v>
      </x:c>
      <x:c r="C27" s="30" t="n">
        <x:v>100</x:v>
      </x:c>
      <x:c r="D27" s="4"/>
      <x:c r="E27" s="2"/>
      <x:c r="F27" s="20" t="str">
        <x:v>Add sequential unavailable stages once. Remove overlapping minutes.</x:v>
      </x:c>
    </x:row>
    <x:row r="28" ht="23" customHeight="1">
      <x:c r="A28" s="2" t="str">
        <x:v>Cool-down / preparation (minutes)</x:v>
      </x:c>
      <x:c r="B28" s="30" t="n">
        <x:v>20</x:v>
      </x:c>
      <x:c r="C28" s="30" t="n">
        <x:v>20</x:v>
      </x:c>
      <x:c r="D28" s="4"/>
      <x:c r="E28" s="2"/>
      <x:c r="F28" s="20"/>
    </x:row>
    <x:row r="29" ht="23" customHeight="1">
      <x:c r="A29" s="2" t="str">
        <x:v>Post-cycle checks (minutes)</x:v>
      </x:c>
      <x:c r="B29" s="30" t="n">
        <x:v>5</x:v>
      </x:c>
      <x:c r="C29" s="30" t="n">
        <x:v>5</x:v>
      </x:c>
      <x:c r="D29" s="4"/>
      <x:c r="E29" s="2"/>
      <x:c r="F29" s="20" t="str">
        <x:v>Return-to-service checks must follow the exact operating instructions.</x:v>
      </x:c>
    </x:row>
    <x:row r="30" ht="23" customHeight="1">
      <x:c r="A30" s="2" t="str">
        <x:v>Reheat to production (minutes)</x:v>
      </x:c>
      <x:c r="B30" s="30" t="n">
        <x:v>15</x:v>
      </x:c>
      <x:c r="C30" s="30" t="n">
        <x:v>15</x:v>
      </x:c>
      <x:c r="D30" s="4"/>
      <x:c r="E30" s="2"/>
      <x:c r="F30" s="20"/>
    </x:row>
    <x:row r="31" ht="23" customHeight="1">
      <x:c r="A31" s="32" t="str">
        <x:v>Total unavailable time (minutes)</x:v>
      </x:c>
      <x:c r="B31" s="33" t="n">
        <x:f>IF(COUNT(B27:B30)=4,SUM(B27:B30),NA())</x:f>
        <x:v>90</x:v>
      </x:c>
      <x:c r="C31" s="33" t="n">
        <x:f>IF(COUNT(C27:C30)=4,SUM(C27:C30),NA())</x:f>
        <x:v>140</x:v>
      </x:c>
      <x:c r="D31" s="4"/>
      <x:c r="E31" s="2"/>
      <x:c r="F31" s="20"/>
    </x:row>
    <x:row r="32" ht="23" customHeight="1">
      <x:c r="A32" s="2"/>
      <x:c r="B32" s="4"/>
      <x:c r="C32" s="4"/>
      <x:c r="D32" s="4"/>
      <x:c r="E32" s="2"/>
      <x:c r="F32" s="20"/>
    </x:row>
    <x:row r="33" ht="23" customHeight="1">
      <x:c r="A33" s="2"/>
      <x:c r="B33" s="4"/>
      <x:c r="C33" s="4"/>
      <x:c r="D33" s="4"/>
      <x:c r="E33" s="2"/>
      <x:c r="F33" s="20"/>
    </x:row>
    <x:row r="34" ht="23" customHeight="1">
      <x:c r="A34" s="12" t="str">
        <x:v>Annual additional inputs</x:v>
      </x:c>
      <x:c r="B34" s="13" t="str">
        <x:v>Value</x:v>
      </x:c>
      <x:c r="C34" s="13" t="str">
        <x:v>Unit</x:v>
      </x:c>
      <x:c r="D34" s="4"/>
      <x:c r="E34" s="2"/>
      <x:c r="F34" s="20"/>
    </x:row>
    <x:row r="35" ht="23" customHeight="1">
      <x:c r="A35" s="2" t="str">
        <x:v>Extra / repeat standard cycles</x:v>
      </x:c>
      <x:c r="B35" s="31" t="n">
        <x:v>0</x:v>
      </x:c>
      <x:c r="C35" s="4" t="str">
        <x:v>cycles/year</x:v>
      </x:c>
      <x:c r="D35" s="4"/>
      <x:c r="E35" s="2"/>
      <x:c r="F35" s="20" t="str">
        <x:v>Repeat the standard program’s resource and time assumptions.</x:v>
      </x:c>
    </x:row>
    <x:row r="36" ht="23" customHeight="1">
      <x:c r="A36" s="2" t="str">
        <x:v>Extra / repeat heavy cycles</x:v>
      </x:c>
      <x:c r="B36" s="31" t="n">
        <x:v>0</x:v>
      </x:c>
      <x:c r="C36" s="4" t="str">
        <x:v>cycles/year</x:v>
      </x:c>
      <x:c r="D36" s="4"/>
      <x:c r="E36" s="2"/>
      <x:c r="F36" s="20" t="str">
        <x:v>Repeat the heavy program’s resource and time assumptions.</x:v>
      </x:c>
    </x:row>
    <x:row r="37" ht="23" customHeight="1">
      <x:c r="A37" s="2" t="str">
        <x:v>Other direct cleaning-event allowance</x:v>
      </x:c>
      <x:c r="B37" s="30" t="n">
        <x:v>0</x:v>
      </x:c>
      <x:c r="C37" s="4" t="str">
        <x:v>CAD/year</x:v>
      </x:c>
      <x:c r="D37" s="4"/>
      <x:c r="E37" s="2"/>
      <x:c r="F37" s="20" t="str">
        <x:v>Use for other events only. Do not also count modeled repeat costs.</x:v>
      </x:c>
    </x:row>
    <x:row r="38" ht="23" customHeight="1">
      <x:c r="A38" s="2" t="str">
        <x:v>Other cleaning-related unavailable time</x:v>
      </x:c>
      <x:c r="B38" s="30" t="n">
        <x:v>0</x:v>
      </x:c>
      <x:c r="C38" s="4" t="str">
        <x:v>hours/year</x:v>
      </x:c>
      <x:c r="D38" s="4"/>
      <x:c r="E38" s="2"/>
      <x:c r="F38" s="20" t="str">
        <x:v>Extra capacity time only. No wage or lost-sales rate is applied.</x:v>
      </x:c>
    </x:row>
    <x:row r="39" ht="23" customHeight="1">
      <x:c r="A39" s="2" t="str">
        <x:v>Incremental service-disruption cost</x:v>
      </x:c>
      <x:c r="B39" s="30" t="n">
        <x:v>0</x:v>
      </x:c>
      <x:c r="C39" s="4" t="str">
        <x:v>CAD/year</x:v>
      </x:c>
      <x:c r="D39" s="4"/>
      <x:c r="E39" s="2"/>
      <x:c r="F39" s="20" t="str">
        <x:v>Incremental backup/overtime/lost-contribution estimate, counted once.</x:v>
      </x:c>
    </x:row>
    <x:row r="40" ht="23" customHeight="1">
      <x:c r="A40" s="2"/>
      <x:c r="B40" s="4"/>
      <x:c r="C40" s="4"/>
      <x:c r="D40" s="4"/>
      <x:c r="E40" s="2"/>
      <x:c r="F40" s="2"/>
    </x:row>
    <x:row r="41" ht="23" customHeight="1">
      <x:c r="A41" s="2"/>
      <x:c r="B41" s="4"/>
      <x:c r="C41" s="4"/>
      <x:c r="D41" s="4"/>
      <x:c r="E41" s="2"/>
      <x:c r="F41" s="2"/>
    </x:row>
    <x:row r="42" ht="23" customHeight="1">
      <x:c r="A42" s="18" t="str">
        <x:v>Using the calculator</x:v>
      </x:c>
      <x:c r="B42" s="26"/>
      <x:c r="C42" s="26"/>
      <x:c r="D42" s="4"/>
      <x:c r="E42" s="2"/>
      <x:c r="F42" s="2"/>
    </x:row>
    <x:row r="43" ht="23" customHeight="1">
      <x:c r="A43" s="2"/>
      <x:c r="B43" s="4"/>
      <x:c r="C43" s="4"/>
      <x:c r="D43" s="4"/>
      <x:c r="E43" s="2"/>
      <x:c r="F43" s="2"/>
    </x:row>
    <x:row r="44" ht="23" customHeight="1">
      <x:c r="A44" s="2" t="str">
        <x:v>1. Replace rates and cycle data with consistent, documented values.</x:v>
      </x:c>
      <x:c r="B44" s="4"/>
      <x:c r="C44" s="4"/>
      <x:c r="D44" s="4"/>
      <x:c r="E44" s="2"/>
      <x:c r="F44" s="2"/>
    </x:row>
    <x:row r="45" ht="23" customHeight="1">
      <x:c r="A45" s="2" t="str">
        <x:v>2. Match cycle frequency to the menu, soil load and approved cleaning program.</x:v>
      </x:c>
      <x:c r="B45" s="4"/>
      <x:c r="C45" s="4"/>
      <x:c r="D45" s="4"/>
      <x:c r="E45" s="2"/>
      <x:c r="F45" s="2"/>
    </x:row>
    <x:row r="46" ht="23" customHeight="1">
      <x:c r="A46" s="2" t="str">
        <x:v>3. Use extra-cycle inputs for repeats. Use the event allowance for other events.</x:v>
      </x:c>
      <x:c r="B46" s="4"/>
      <x:c r="C46" s="4"/>
      <x:c r="D46" s="4"/>
      <x:c r="E46" s="2"/>
      <x:c r="F46" s="2"/>
    </x:row>
    <x:row r="47" ht="23" customHeight="1">
      <x:c r="A47" s="2" t="str">
        <x:v>4. Review Budget. Unavailable oven hours are a capacity measure, not payroll.</x:v>
      </x:c>
      <x:c r="B47" s="4"/>
      <x:c r="C47" s="4"/>
      <x:c r="D47" s="4"/>
      <x:c r="E47" s="2"/>
      <x:c r="F47" s="2"/>
    </x:row>
    <x:row r="48" ht="23" customHeight="1">
      <x:c r="A48" s="2" t="str">
        <x:v>5. To explore a heavier mix, change weekly cycles to 3 standard and 4 heavy.</x:v>
      </x:c>
      <x:c r="B48" s="4"/>
      <x:c r="C48" s="4"/>
      <x:c r="D48" s="4"/>
      <x:c r="E48" s="2"/>
      <x:c r="F48" s="2"/>
    </x:row>
    <x:row r="49" ht="23" customHeight="1">
      <x:c r="A49" s="2" t="str">
        <x:v>6. Restore 5 and 2 to return to the article’s hypothetical example.</x:v>
      </x:c>
      <x:c r="B49" s="4"/>
      <x:c r="C49" s="4"/>
      <x:c r="D49" s="4"/>
      <x:c r="E49" s="2"/>
      <x:c r="F49" s="2"/>
    </x:row>
    <x:row r="50" ht="23" customHeight="1">
      <x:c r="A50" s="2" t="str">
        <x:v>A blank numeric input shows #N/A in affected results. Enter 0 when truly zero.</x:v>
      </x:c>
      <x:c r="B50" s="4"/>
      <x:c r="C50" s="4"/>
      <x:c r="D50" s="4"/>
      <x:c r="E50" s="2"/>
      <x:c r="F50" s="2"/>
    </x:row>
    <x:row r="51" ht="23" customHeight="1">
      <x:c r="A51" s="2" t="str">
        <x:v>Currency is CAD throughout. Changing a label does not convert the amounts.</x:v>
      </x:c>
      <x:c r="B51" s="4"/>
      <x:c r="C51" s="4"/>
      <x:c r="D51" s="4"/>
      <x:c r="E51" s="2"/>
      <x:c r="F51" s="2"/>
    </x:row>
    <x:row r="52" ht="23" customHeight="1">
      <x:c r="A52" s="2"/>
      <x:c r="B52" s="4"/>
      <x:c r="C52" s="4"/>
      <x:c r="D52" s="4"/>
      <x:c r="E52" s="2"/>
      <x:c r="F52" s="2"/>
    </x:row>
    <x:row r="53" ht="23" customHeight="1">
      <x:c r="A53" s="2"/>
      <x:c r="B53" s="4"/>
      <x:c r="C53" s="4"/>
      <x:c r="D53" s="4"/>
      <x:c r="E53" s="2"/>
      <x:c r="F53" s="2"/>
    </x:row>
    <x:row r="54" ht="23" customHeight="1">
      <x:c r="A54" s="2"/>
      <x:c r="B54" s="4"/>
      <x:c r="C54" s="4"/>
      <x:c r="D54" s="4"/>
      <x:c r="E54" s="2"/>
      <x:c r="F54" s="2"/>
    </x:row>
    <x:row r="55" ht="23" customHeight="1">
      <x:c r="A55" s="2"/>
      <x:c r="B55" s="4"/>
      <x:c r="C55" s="4"/>
      <x:c r="D55" s="4"/>
      <x:c r="E55" s="2"/>
      <x:c r="F55" s="2"/>
    </x:row>
    <x:row r="56" ht="23" customHeight="1">
      <x:c r="A56" s="2"/>
      <x:c r="B56" s="2"/>
      <x:c r="C56" s="2"/>
      <x:c r="D56" s="2"/>
      <x:c r="E56" s="2"/>
      <x:c r="F56" s="2"/>
    </x:row>
    <x:row r="57" ht="23" customHeight="1">
      <x:c r="A57" s="2"/>
      <x:c r="B57" s="2"/>
      <x:c r="C57" s="2"/>
      <x:c r="D57" s="2"/>
      <x:c r="E57" s="2"/>
      <x:c r="F57" s="2"/>
    </x:row>
    <x:row r="58" ht="23" customHeight="1">
      <x:c r="A58" s="2"/>
      <x:c r="B58" s="2"/>
      <x:c r="C58" s="2"/>
      <x:c r="D58" s="2"/>
      <x:c r="E58" s="2"/>
      <x:c r="F58" s="2"/>
    </x:row>
    <x:row r="59" ht="23" customHeight="1">
      <x:c r="A59" s="2"/>
      <x:c r="B59" s="2"/>
      <x:c r="C59" s="2"/>
      <x:c r="D59" s="2"/>
      <x:c r="E59" s="2"/>
      <x:c r="F59" s="2"/>
    </x:row>
    <x:row r="60" ht="23" customHeight="1">
      <x:c r="A60" s="2"/>
      <x:c r="B60" s="2"/>
      <x:c r="C60" s="2"/>
      <x:c r="D60" s="2"/>
      <x:c r="E60" s="2"/>
      <x:c r="F60" s="2"/>
    </x:row>
  </x:sheetData>
  <x:conditionalFormatting sqref="B7:B12">
    <x:cfRule type="containsBlanks" dxfId="0" priority="1"/>
  </x:conditionalFormatting>
  <x:conditionalFormatting sqref="B14:B14">
    <x:cfRule type="containsBlanks" dxfId="1" priority="2"/>
  </x:conditionalFormatting>
  <x:conditionalFormatting sqref="B21:C30">
    <x:cfRule type="containsBlanks" dxfId="2" priority="3"/>
  </x:conditionalFormatting>
  <x:conditionalFormatting sqref="B35:B39">
    <x:cfRule type="containsBlanks" dxfId="3" priority="4"/>
  </x:conditionalFormatting>
  <x:dataValidations count="4">
    <x:dataValidation type="decimal" operator="greaterThanOrEqual" sqref="B7:B12">
      <x:formula1>0</x:formula1>
    </x:dataValidation>
    <x:dataValidation type="decimal" operator="greaterThanOrEqual" sqref="B14">
      <x:formula1>0</x:formula1>
    </x:dataValidation>
    <x:dataValidation type="decimal" operator="greaterThanOrEqual" sqref="B21:C30">
      <x:formula1>0</x:formula1>
    </x:dataValidation>
    <x:dataValidation type="decimal" operator="greaterThanOrEqual" sqref="B35:B39">
      <x:formula1>0</x:formula1>
    </x:dataValidation>
  </x:dataValidations>
  <x:pageMargins left="0.7" right="0.7" top="0.75" bottom="0.75" header="0.3" footer="0.3"/>
</x:worksheet>
</file>