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dcb22424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476b399ed527432d"/>
    <x:sheet xmlns:r="http://schemas.openxmlformats.org/officeDocument/2006/relationships" name="Instructions" sheetId="2" r:id="R7f521168625f42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"/>
    <x:numFmt numFmtId="201" formatCode="0.00%"/>
    <x:numFmt numFmtId="202" formatCode="#,##0.0"/>
    <x:numFmt numFmtId="203" formatCode="#,##0"/>
    <x:numFmt numFmtId="204" formatCode="&quot;$&quot;#,##0.00"/>
    <x:numFmt numFmtId="205" formatCode="0.00"/>
  </x:numFmts>
  <x:fonts count="9">
    <x:font>
      <x:sz val="11"/>
      <x:name val="Carlito"/>
    </x:font>
    <x:font>
      <x:sz val="11"/>
      <x:color rgb="FF18364C"/>
      <x:name val="Arial"/>
    </x:font>
    <x:font>
      <x:b/>
      <x:sz val="17"/>
      <x:color rgb="FF18364C"/>
      <x:name val="Arial"/>
    </x:font>
    <x:font>
      <x:i/>
      <x:sz val="11"/>
      <x:color rgb="FF536372"/>
      <x:name val="Arial"/>
    </x:font>
    <x:font>
      <x:b/>
      <x:sz val="11"/>
      <x:color rgb="FFFFFFFF"/>
      <x:name val="Arial"/>
    </x:font>
    <x:font>
      <x:b/>
      <x:sz val="11"/>
      <x:color rgb="FF18364C"/>
      <x:name val="Arial"/>
    </x:font>
    <x:font>
      <x:sz val="11"/>
      <x:color rgb="FF174DA6"/>
      <x:name val="Arial"/>
    </x:font>
    <x:font>
      <x:sz val="10"/>
      <x:color rgb="FF18364C"/>
      <x:name val="Arial"/>
    </x:font>
    <x:font>
      <x:i/>
      <x:sz val="10"/>
      <x:color rgb="FF53637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64C"/>
      </x:patternFill>
    </x:fill>
    <x:fill>
      <x:patternFill patternType="solid">
        <x:fgColor rgb="FFF3F6F8"/>
      </x:patternFill>
    </x:fill>
    <x:fill>
      <x:patternFill patternType="solid">
        <x:fgColor rgb="FFEAF0F5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9BAEBB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6" fillId="5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9C2424"/>
      </x:font>
      <x:fill>
        <x:patternFill patternType="solid">
          <x:bgColor rgb="FFFCE4E4"/>
        </x:patternFill>
      </x:fill>
    </x:dxf>
    <x:dxf>
      <x:font>
        <x:b/>
        <x:color rgb="FF9C2424"/>
      </x:font>
      <x:fill>
        <x:patternFill patternType="solid">
          <x:bgColor rgb="FFFCE4E4"/>
        </x:patternFill>
      </x:fill>
    </x:dxf>
    <x:dxf>
      <x:font>
        <x:b/>
        <x:color rgb="FF9C2424"/>
      </x:font>
      <x:fill>
        <x:patternFill patternType="solid">
          <x:bgColor rgb="FFFCE4E4"/>
        </x:patternFill>
      </x:fill>
    </x:dxf>
    <x:dxf>
      <x:font>
        <x:b/>
        <x:color rgb="FF9C2424"/>
      </x:font>
      <x:fill>
        <x:patternFill patternType="solid">
          <x:bgColor rgb="FFFCE4E4"/>
        </x:patternFill>
      </x:fill>
    </x:dxf>
    <x:dxf>
      <x:font>
        <x:b/>
        <x:color rgb="FF8C6200"/>
      </x:font>
    </x:dxf>
    <x:dxf>
      <x:font>
        <x:b/>
        <x:color rgb="FF9C2424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950d46cc84839" /><Relationship Type="http://schemas.openxmlformats.org/officeDocument/2006/relationships/theme" Target="/xl/theme/theme1.xml" Id="R50ba9c59d9504a5a" /><Relationship Type="http://schemas.openxmlformats.org/officeDocument/2006/relationships/sharedStrings" Target="/xl/sharedStrings.xml" Id="R4e95e3eaffd54252" /><Relationship Type="http://schemas.openxmlformats.org/officeDocument/2006/relationships/worksheet" Target="/xl/worksheets/sheet1.xml" Id="R476b399ed527432d" /><Relationship Type="http://schemas.openxmlformats.org/officeDocument/2006/relationships/worksheet" Target="/xl/worksheets/sheet2.xml" Id="R7f521168625f42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64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8" hidden="0" customWidth="1"/>
    <x:col min="2" max="2" width="21" hidden="0" customWidth="1"/>
    <x:col min="3" max="3" width="21" hidden="0" customWidth="1"/>
    <x:col min="4" max="4" width="24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Hotel laundry: water per accepted pound</x:v>
      </x:c>
      <x:c r="B2" s="2"/>
      <x:c r="C2" s="2"/>
      <x:c r="D2" s="2"/>
    </x:row>
    <x:row r="3" ht="24" customHeight="1">
      <x:c r="A3" s="4"/>
      <x:c r="B3" s="4"/>
      <x:c r="C3" s="4"/>
      <x:c r="D3" s="4"/>
    </x:row>
    <x:row r="4" ht="24" customHeight="1">
      <x:c r="A4" s="5" t="str">
        <x:v>Hypothetical worked example — replace amber inputs with measured site data.</x:v>
      </x:c>
      <x:c r="B4" s="2"/>
      <x:c r="C4" s="2"/>
      <x:c r="D4" s="2"/>
    </x:row>
    <x:row r="5" ht="24" customHeight="1">
      <x:c r="A5" s="2"/>
      <x:c r="B5" s="2"/>
      <x:c r="C5" s="2"/>
      <x:c r="D5" s="2"/>
    </x:row>
    <x:row r="6" ht="24" customHeight="1">
      <x:c r="A6" s="8" t="str">
        <x:v>MEASURE</x:v>
      </x:c>
      <x:c r="B6" s="8" t="str">
        <x:v>BASELINE</x:v>
      </x:c>
      <x:c r="C6" s="8" t="str">
        <x:v>TRIAL</x:v>
      </x:c>
      <x:c r="D6" s="8" t="str">
        <x:v>UNIT</x:v>
      </x:c>
    </x:row>
    <x:row r="7" ht="24" customHeight="1">
      <x:c r="A7" s="11" t="str">
        <x:v>Freshwater per accepted dry pound</x:v>
      </x:c>
      <x:c r="B7" s="14" t="n">
        <x:f>IF(AND(ISNUMBER(B17),ISNUMBER(B18),B17&gt;=0,B18&gt;0),B17/B18,"")</x:f>
        <x:v>2.1</x:v>
      </x:c>
      <x:c r="C7" s="14" t="n">
        <x:f>IF(AND(ISNUMBER(C17),ISNUMBER(C18),C17&gt;=0,C18&gt;0),C17/C18,"")</x:f>
        <x:v>1.8</x:v>
      </x:c>
      <x:c r="D7" s="35" t="str">
        <x:v>US gal / accepted lb</x:v>
      </x:c>
    </x:row>
    <x:row r="8" ht="24" customHeight="1">
      <x:c r="A8" s="11" t="str">
        <x:v>Reduction versus baseline</x:v>
      </x:c>
      <x:c r="B8" s="15"/>
      <x:c r="C8" s="16" t="n">
        <x:f>IF(AND(ISNUMBER(B7),ISNUMBER(C7),B7&gt;0),(B7-C7)/B7,"")</x:f>
        <x:v>0.14285714285714288</x:v>
      </x:c>
      <x:c r="D8" s="35"/>
    </x:row>
    <x:row r="9" ht="24" customHeight="1">
      <x:c r="A9" s="11" t="str">
        <x:v>Water avoided per accepted dry pound</x:v>
      </x:c>
      <x:c r="B9" s="15"/>
      <x:c r="C9" s="14" t="n">
        <x:f>IF(AND(ISNUMBER(B7),ISNUMBER(C7)),B7-C7,"")</x:f>
        <x:v>0.30000000000000004</x:v>
      </x:c>
      <x:c r="D9" s="35" t="str">
        <x:v>US gal / accepted lb</x:v>
      </x:c>
    </x:row>
    <x:row r="10" ht="24" customHeight="1">
      <x:c r="A10" s="2" t="str">
        <x:v>Quality acceptance</x:v>
      </x:c>
      <x:c r="B10" s="2" t="str">
        <x:f>B24</x:f>
        <x:v>Not verified</x:v>
      </x:c>
      <x:c r="C10" s="2" t="str">
        <x:f>C24</x:f>
        <x:v>Not verified</x:v>
      </x:c>
      <x:c r="D10" s="36"/>
    </x:row>
    <x:row r="11" ht="24" customHeight="1">
      <x:c r="A11" s="2"/>
      <x:c r="B11" s="2"/>
      <x:c r="C11" s="2"/>
      <x:c r="D11" s="36"/>
    </x:row>
    <x:row r="12" ht="24" customHeight="1">
      <x:c r="A12" s="2" t="str">
        <x:v>Comparison conclusion</x:v>
      </x:c>
      <x:c r="B12" s="2" t="str">
        <x:f>IF(OR(B24="Fail",C24="Fail",B25="Fail"),"Review failed gate",IF(AND(B24="Pass",C24="Pass",B25="Pass"),IF(AND(ISNUMBER(B7),ISNUMBER(C7)),IF(C7&lt;B7,"Lower water intensity",IF(C7=B7,"No intensity change","Higher water intensity")),"Missing or invalid input"),"Not verified"))</x:f>
        <x:v>Not verified</x:v>
      </x:c>
      <x:c r="C12" s="2"/>
      <x:c r="D12" s="36"/>
    </x:row>
    <x:row r="13" ht="24" customHeight="1">
      <x:c r="A13" s="5" t="str">
        <x:v>Arithmetic is visible before quality and comparability are verified.</x:v>
      </x:c>
      <x:c r="B13" s="2"/>
      <x:c r="C13" s="2"/>
      <x:c r="D13" s="36"/>
    </x:row>
    <x:row r="14" ht="24" customHeight="1">
      <x:c r="A14" s="2"/>
      <x:c r="B14" s="2"/>
      <x:c r="C14" s="2"/>
      <x:c r="D14" s="36"/>
    </x:row>
    <x:row r="15" ht="24" customHeight="1">
      <x:c r="A15" s="18" t="str">
        <x:v>Measured cohort inputs</x:v>
      </x:c>
      <x:c r="B15" s="18"/>
      <x:c r="C15" s="18"/>
      <x:c r="D15" s="37"/>
    </x:row>
    <x:row r="16" ht="24" customHeight="1">
      <x:c r="A16" s="8" t="str">
        <x:v>INPUT</x:v>
      </x:c>
      <x:c r="B16" s="8" t="str">
        <x:v>BASELINE</x:v>
      </x:c>
      <x:c r="C16" s="8" t="str">
        <x:v>TRIAL</x:v>
      </x:c>
      <x:c r="D16" s="8" t="str">
        <x:v>UNIT</x:v>
      </x:c>
    </x:row>
    <x:row r="17" ht="24" customHeight="1">
      <x:c r="A17" s="2" t="str">
        <x:v>External freshwater, all included passes</x:v>
      </x:c>
      <x:c r="B17" s="21" t="n">
        <x:v>12600</x:v>
      </x:c>
      <x:c r="C17" s="21" t="n">
        <x:v>10800</x:v>
      </x:c>
      <x:c r="D17" s="36" t="str">
        <x:v>US gal</x:v>
      </x:c>
    </x:row>
    <x:row r="18" ht="24" customHeight="1">
      <x:c r="A18" s="2" t="str">
        <x:v>Accepted linen, unique dry-equivalent weight</x:v>
      </x:c>
      <x:c r="B18" s="21" t="n">
        <x:v>6000</x:v>
      </x:c>
      <x:c r="C18" s="21" t="n">
        <x:v>6000</x:v>
      </x:c>
      <x:c r="D18" s="36" t="str">
        <x:v>lb</x:v>
      </x:c>
    </x:row>
    <x:row r="19" ht="24" customHeight="1">
      <x:c r="A19" s="2" t="str">
        <x:v>First-pass linen, actual dry weight</x:v>
      </x:c>
      <x:c r="B19" s="21" t="n">
        <x:v>6100</x:v>
      </x:c>
      <x:c r="C19" s="21" t="n">
        <x:v>6120</x:v>
      </x:c>
      <x:c r="D19" s="36" t="str">
        <x:v>lb</x:v>
      </x:c>
    </x:row>
    <x:row r="20" ht="24" customHeight="1">
      <x:c r="A20" s="2" t="str">
        <x:v>Repeat-pass linen, cumulative dry weight</x:v>
      </x:c>
      <x:c r="B20" s="21" t="n">
        <x:v>300</x:v>
      </x:c>
      <x:c r="C20" s="21" t="n">
        <x:v>480</x:v>
      </x:c>
      <x:c r="D20" s="36" t="str">
        <x:v>lb</x:v>
      </x:c>
    </x:row>
    <x:row r="21" ht="24" customHeight="1">
      <x:c r="A21" s="2" t="str">
        <x:v>Final rejected linen, unique dry weight</x:v>
      </x:c>
      <x:c r="B21" s="21" t="n">
        <x:v>100</x:v>
      </x:c>
      <x:c r="C21" s="21" t="n">
        <x:v>120</x:v>
      </x:c>
      <x:c r="D21" s="36" t="str">
        <x:v>lb</x:v>
      </x:c>
    </x:row>
    <x:row r="22" ht="24" customHeight="1">
      <x:c r="A22" s="2" t="str">
        <x:v>Hot freshwater feed (optional detail)</x:v>
      </x:c>
      <x:c r="B22" s="21" t="n">
        <x:v>4200</x:v>
      </x:c>
      <x:c r="C22" s="21" t="n">
        <x:v>3600</x:v>
      </x:c>
      <x:c r="D22" s="36" t="str">
        <x:v>US gal</x:v>
      </x:c>
    </x:row>
    <x:row r="23" ht="24" customHeight="1">
      <x:c r="A23" s="2" t="str">
        <x:v>Cold freshwater feed (optional detail)</x:v>
      </x:c>
      <x:c r="B23" s="21" t="n">
        <x:v>8400</x:v>
      </x:c>
      <x:c r="C23" s="21" t="n">
        <x:v>7200</x:v>
      </x:c>
      <x:c r="D23" s="36" t="str">
        <x:v>US gal</x:v>
      </x:c>
    </x:row>
    <x:row r="24" ht="24" customHeight="1">
      <x:c r="A24" s="2" t="str">
        <x:v>Quality acceptance gate</x:v>
      </x:c>
      <x:c r="B24" s="20" t="str">
        <x:v>Not verified</x:v>
      </x:c>
      <x:c r="C24" s="20" t="str">
        <x:v>Not verified</x:v>
      </x:c>
      <x:c r="D24" s="38" t="str">
        <x:v>Pass / Fail / Not verified</x:v>
      </x:c>
    </x:row>
    <x:row r="25" ht="24" customHeight="1">
      <x:c r="A25" s="2" t="str">
        <x:v>Comparable boundary and conditions</x:v>
      </x:c>
      <x:c r="B25" s="20" t="str">
        <x:v>Not verified</x:v>
      </x:c>
      <x:c r="C25" s="2"/>
      <x:c r="D25" s="38" t="str">
        <x:v>Shared review gate</x:v>
      </x:c>
    </x:row>
    <x:row r="26" ht="24" customHeight="1">
      <x:c r="A26" s="2"/>
      <x:c r="B26" s="2"/>
      <x:c r="C26" s="2"/>
      <x:c r="D26" s="36"/>
    </x:row>
    <x:row r="27" ht="24" customHeight="1">
      <x:c r="A27" s="23" t="str">
        <x:v>Source: editorial illustration for KWHospitality.com article KWDN-28; not site measurements.</x:v>
      </x:c>
      <x:c r="B27" s="2"/>
      <x:c r="C27" s="2"/>
      <x:c r="D27" s="36"/>
    </x:row>
    <x:row r="28" ht="24" customHeight="1">
      <x:c r="A28" s="2"/>
      <x:c r="B28" s="2"/>
      <x:c r="C28" s="2"/>
      <x:c r="D28" s="36"/>
    </x:row>
    <x:row r="29" ht="24" customHeight="1">
      <x:c r="A29" s="18" t="str">
        <x:v>Supporting calculations</x:v>
      </x:c>
      <x:c r="B29" s="18"/>
      <x:c r="C29" s="18"/>
      <x:c r="D29" s="37"/>
    </x:row>
    <x:row r="30" ht="24" customHeight="1">
      <x:c r="A30" s="2" t="str">
        <x:v>Total process-pass dry weight</x:v>
      </x:c>
      <x:c r="B30" s="24" t="n">
        <x:f>IF(AND(ISNUMBER(B19),ISNUMBER(B20),B19&gt;=0,B20&gt;=0),SUM(B19:B20),"")</x:f>
        <x:v>6400</x:v>
      </x:c>
      <x:c r="C30" s="24" t="n">
        <x:f>IF(AND(ISNUMBER(C19),ISNUMBER(C20),C19&gt;=0,C20&gt;=0),SUM(C19:C20),"")</x:f>
        <x:v>6600</x:v>
      </x:c>
      <x:c r="D30" s="36" t="str">
        <x:v>lb</x:v>
      </x:c>
    </x:row>
    <x:row r="31" ht="24" customHeight="1">
      <x:c r="A31" s="2" t="str">
        <x:v>Water per process-pass dry pound</x:v>
      </x:c>
      <x:c r="B31" s="9" t="n">
        <x:f>IF(AND(ISNUMBER(B17),ISNUMBER(B30),B17&gt;=0,B30&gt;0),B17/B30,"")</x:f>
        <x:v>1.96875</x:v>
      </x:c>
      <x:c r="C31" s="9" t="n">
        <x:f>IF(AND(ISNUMBER(C17),ISNUMBER(C30),C17&gt;=0,C30&gt;0),C17/C30,"")</x:f>
        <x:v>1.6363636363636365</x:v>
      </x:c>
      <x:c r="D31" s="36" t="str">
        <x:v>US gal / process lb</x:v>
      </x:c>
    </x:row>
    <x:row r="32" ht="24" customHeight="1">
      <x:c r="A32" s="2" t="str">
        <x:v>Mass balance: first pass − accepted − rejected</x:v>
      </x:c>
      <x:c r="B32" s="24" t="n">
        <x:f>IF(AND(ISNUMBER(B19),ISNUMBER(B18),ISNUMBER(B21)),B19-B18-B21,"")</x:f>
        <x:v>0</x:v>
      </x:c>
      <x:c r="C32" s="24" t="n">
        <x:f>IF(AND(ISNUMBER(C19),ISNUMBER(C18),ISNUMBER(C21)),C19-C18-C21,"")</x:f>
        <x:v>0</x:v>
      </x:c>
      <x:c r="D32" s="36" t="str">
        <x:v>lb; expect 0</x:v>
      </x:c>
    </x:row>
    <x:row r="33" ht="24" customHeight="1">
      <x:c r="A33" s="2" t="str">
        <x:v>Hot + cold detail − external freshwater</x:v>
      </x:c>
      <x:c r="B33" s="24" t="n">
        <x:f>IF(AND(ISNUMBER(B22),ISNUMBER(B23),ISNUMBER(B17)),SUM(B22:B23)-B17,"")</x:f>
        <x:v>0</x:v>
      </x:c>
      <x:c r="C33" s="24" t="n">
        <x:f>IF(AND(ISNUMBER(C22),ISNUMBER(C23),ISNUMBER(C17)),SUM(C22:C23)-C17,"")</x:f>
        <x:v>0</x:v>
      </x:c>
      <x:c r="D33" s="36" t="str">
        <x:v>US gal; expect 0</x:v>
      </x:c>
    </x:row>
    <x:row r="34" ht="24" customHeight="1">
      <x:c r="A34" s="2"/>
      <x:c r="B34" s="2"/>
      <x:c r="C34" s="2"/>
      <x:c r="D34" s="36"/>
    </x:row>
    <x:row r="35" ht="24" customHeight="1">
      <x:c r="A35" s="18" t="str">
        <x:v>Annual water-only illustration</x:v>
      </x:c>
      <x:c r="B35" s="18"/>
      <x:c r="C35" s="18"/>
      <x:c r="D35" s="37"/>
    </x:row>
    <x:row r="36" ht="24" customHeight="1">
      <x:c r="A36" s="8" t="str">
        <x:v>ASSUMPTION OR RESULT</x:v>
      </x:c>
      <x:c r="B36" s="8" t="str">
        <x:v>VALUE</x:v>
      </x:c>
      <x:c r="C36" s="8" t="str"/>
      <x:c r="D36" s="8" t="str">
        <x:v>UNIT</x:v>
      </x:c>
    </x:row>
    <x:row r="37" ht="24" customHeight="1">
      <x:c r="A37" s="2" t="str">
        <x:v>Annual accepted dry-equivalent linen</x:v>
      </x:c>
      <x:c r="B37" s="25" t="n">
        <x:v>600000</x:v>
      </x:c>
      <x:c r="C37" s="2"/>
      <x:c r="D37" s="36" t="str">
        <x:v>accepted lb / year</x:v>
      </x:c>
    </x:row>
    <x:row r="38" ht="24" customHeight="1">
      <x:c r="A38" s="2" t="str">
        <x:v>Marginal combined water and sewer rate</x:v>
      </x:c>
      <x:c r="B38" s="27" t="n">
        <x:v>0.012</x:v>
      </x:c>
      <x:c r="C38" s="2"/>
      <x:c r="D38" s="36" t="str">
        <x:v>USD / US gal</x:v>
      </x:c>
    </x:row>
    <x:row r="39" ht="24" customHeight="1">
      <x:c r="A39" s="11" t="str">
        <x:v>Potential annual freshwater avoided</x:v>
      </x:c>
      <x:c r="B39" s="33" t="n">
        <x:f>IF(AND(ISNUMBER(C9),ISNUMBER(B37),B37&gt;=0),C9*B37,"")</x:f>
        <x:v>180000.00000000003</x:v>
      </x:c>
      <x:c r="C39" s="11"/>
      <x:c r="D39" s="35" t="str">
        <x:v>US gal / year</x:v>
      </x:c>
    </x:row>
    <x:row r="40" ht="24" customHeight="1">
      <x:c r="A40" s="11" t="str">
        <x:v>Potential annual water and sewer benefit</x:v>
      </x:c>
      <x:c r="B40" s="34" t="n">
        <x:f>IF(AND(ISNUMBER(B39),ISNUMBER(B38),B38&gt;=0),B39*B38,"")</x:f>
        <x:v>2160.0000000000005</x:v>
      </x:c>
      <x:c r="C40" s="11"/>
      <x:c r="D40" s="35" t="str">
        <x:v>USD / year</x:v>
      </x:c>
    </x:row>
    <x:row r="41" ht="24" customHeight="1">
      <x:c r="A41" s="2"/>
      <x:c r="B41" s="2"/>
      <x:c r="C41" s="2"/>
      <x:c r="D41" s="36"/>
    </x:row>
    <x:row r="42" ht="24" customHeight="1">
      <x:c r="A42" s="2" t="str">
        <x:v>Incremental installed equipment cost</x:v>
      </x:c>
      <x:c r="B42" s="29"/>
      <x:c r="C42" s="2"/>
      <x:c r="D42" s="36" t="str">
        <x:v>USD</x:v>
      </x:c>
    </x:row>
    <x:row r="43" ht="24" customHeight="1">
      <x:c r="A43" s="2" t="str">
        <x:v>Added annual operating and maintenance cost</x:v>
      </x:c>
      <x:c r="B43" s="29"/>
      <x:c r="C43" s="2"/>
      <x:c r="D43" s="36" t="str">
        <x:v>USD / year</x:v>
      </x:c>
    </x:row>
    <x:row r="44" ht="24" customHeight="1">
      <x:c r="A44" s="2" t="str">
        <x:v>Water-only benefit less added O&amp;M</x:v>
      </x:c>
      <x:c r="B44" s="28" t="str">
        <x:f>IF(AND(ISNUMBER(B40),ISNUMBER(B43),B43&gt;=0),B40-B43,"")</x:f>
      </x:c>
      <x:c r="C44" s="2"/>
      <x:c r="D44" s="36" t="str">
        <x:v>USD / year</x:v>
      </x:c>
    </x:row>
    <x:row r="45" ht="24" customHeight="1">
      <x:c r="A45" s="2" t="str">
        <x:v>Simple water-only payback</x:v>
      </x:c>
      <x:c r="B45" s="30" t="str">
        <x:f>IF(AND(ISNUMBER(B42),B42&gt;=0,ISNUMBER(B44),B44&gt;0),B42/B44,"")</x:f>
      </x:c>
      <x:c r="C45" s="2"/>
      <x:c r="D45" s="36" t="str">
        <x:v>years</x:v>
      </x:c>
    </x:row>
    <x:row r="46" ht="24" customHeight="1">
      <x:c r="A46" s="2"/>
      <x:c r="B46" s="2"/>
      <x:c r="C46" s="2"/>
      <x:c r="D46" s="36"/>
    </x:row>
    <x:row r="47" ht="24" customHeight="1">
      <x:c r="A47" s="23" t="str">
        <x:v>Annual values assume comparable workload mix and operating conditions.</x:v>
      </x:c>
      <x:c r="B47" s="2"/>
      <x:c r="C47" s="2"/>
      <x:c r="D47" s="36"/>
    </x:row>
    <x:row r="48" ht="24" customHeight="1">
      <x:c r="A48" s="23" t="str">
        <x:v>Enter installed cost and added O&amp;M to calculate water-only payback; blanks stay blank.</x:v>
      </x:c>
      <x:c r="B48" s="2"/>
      <x:c r="C48" s="2"/>
      <x:c r="D48" s="36"/>
    </x:row>
    <x:row r="49" ht="24" customHeight="1">
      <x:c r="A49" s="23" t="str">
        <x:v>Water-only arithmetic excludes energy, labor, linen life, financing and other project effects.</x:v>
      </x:c>
      <x:c r="B49" s="2"/>
      <x:c r="C49" s="2"/>
      <x:c r="D49" s="36"/>
    </x:row>
    <x:row r="50" ht="24" customHeight="1">
      <x:c r="A50" s="2"/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2"/>
      <x:c r="B52" s="2"/>
      <x:c r="C52" s="2"/>
      <x:c r="D52" s="2"/>
    </x:row>
  </x:sheetData>
  <x:conditionalFormatting sqref="B32:C33">
    <x:cfRule type="cellIs" dxfId="0" priority="1" operator="notEqual">
      <x:formula>0</x:formula>
    </x:cfRule>
  </x:conditionalFormatting>
  <x:conditionalFormatting sqref="B24:C24">
    <x:cfRule type="containsText" dxfId="1" priority="2" operator="containsText" text="Fail"/>
  </x:conditionalFormatting>
  <x:conditionalFormatting sqref="B25:B25">
    <x:cfRule type="containsText" dxfId="2" priority="3" operator="containsText" text="Fail"/>
  </x:conditionalFormatting>
  <x:conditionalFormatting sqref="B10:C10">
    <x:cfRule type="containsText" dxfId="3" priority="4" operator="containsText" text="Fail"/>
  </x:conditionalFormatting>
  <x:conditionalFormatting sqref="B12:B12">
    <x:cfRule type="containsText" dxfId="4" priority="5" operator="containsText" text="Not verified"/>
    <x:cfRule type="containsText" dxfId="5" priority="6" operator="containsText" text="Review failed gate"/>
  </x:conditionalFormatting>
  <x:dataValidations count="5">
    <x:dataValidation type="decimal" operator="greaterThanOrEqual" sqref="B17:C23">
      <x:formula1>0</x:formula1>
    </x:dataValidation>
    <x:dataValidation type="list" sqref="B24:C24">
      <x:formula1>"Pass,Fail,Not verified"</x:formula1>
    </x:dataValidation>
    <x:dataValidation type="list" sqref="B25">
      <x:formula1>"Pass,Fail,Not verified"</x:formula1>
    </x:dataValidation>
    <x:dataValidation type="decimal" operator="greaterThanOrEqual" sqref="B37:B38">
      <x:formula1>0</x:formula1>
    </x:dataValidation>
    <x:dataValidation type="decimal" operator="greaterThanOrEqual" sqref="B42:B4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695A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05" hidden="0" customWidth="1"/>
    <x:col min="3" max="3" width="3" hidden="0" customWidth="1"/>
    <x:col min="4" max="4" width="3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How to use this comparison</x:v>
      </x:c>
      <x:c r="B2" s="2"/>
      <x:c r="C2" s="2"/>
      <x:c r="D2" s="2"/>
    </x:row>
    <x:row r="3" ht="24" customHeight="1">
      <x:c r="A3" s="4"/>
      <x:c r="B3" s="4"/>
      <x:c r="C3" s="4"/>
      <x:c r="D3" s="4"/>
    </x:row>
    <x:row r="4" ht="24" customHeight="1">
      <x:c r="A4" s="2"/>
      <x:c r="B4" s="2"/>
      <x:c r="C4" s="2"/>
      <x:c r="D4" s="2"/>
    </x:row>
    <x:row r="5" ht="24" customHeight="1">
      <x:c r="A5" s="8" t="str">
        <x:v>TOPIC</x:v>
      </x:c>
      <x:c r="B5" s="8" t="str">
        <x:v>INSTRUCTIONS</x:v>
      </x:c>
      <x:c r="C5" s="8" t="str"/>
      <x:c r="D5" s="8" t="str"/>
    </x:row>
    <x:row r="6" ht="56" customHeight="1">
      <x:c r="A6" s="41" t="str">
        <x:v>Purpose</x:v>
      </x:c>
      <x:c r="B6" s="40" t="str">
        <x:v>Compare aggregate freshwater use per unique accepted dry pound for two closed laundry cohorts. This workbook is an operational comparison aid, not an official or certified efficiency metric.</x:v>
      </x:c>
      <x:c r="C6" s="2"/>
      <x:c r="D6" s="2"/>
    </x:row>
    <x:row r="7" ht="66" customHeight="1">
      <x:c r="A7" s="42" t="str">
        <x:v>Data provenance</x:v>
      </x:c>
      <x:c r="B7" s="43" t="str">
        <x:v>Every prefilled number is a hypothetical editorial example. It does not describe measured performance at a hotel, a machine guarantee, a tariff quote or a payback claim.</x:v>
      </x:c>
      <x:c r="C7" s="2"/>
      <x:c r="D7" s="2"/>
    </x:row>
    <x:row r="8" ht="56" customHeight="1">
      <x:c r="A8" s="41" t="str">
        <x:v>Edit the amber cells</x:v>
      </x:c>
      <x:c r="B8" s="40" t="str">
        <x:v>Replace the example measurements and assumptions. Blue text on amber fill identifies editable inputs; other numeric cells contain formulas. Blank required inputs leave the affected result unavailable. A measured zero is different from a blank.</x:v>
      </x:c>
      <x:c r="C8" s="2"/>
      <x:c r="D8" s="2"/>
    </x:row>
    <x:row r="9" ht="56" customHeight="1">
      <x:c r="A9" s="42" t="str">
        <x:v>Choose one water boundary</x:v>
      </x:c>
      <x:c r="B9" s="43" t="str">
        <x:v>Use external freshwater crossing the same defined boundary in both cohorts. Include all first-pass and repeat-pass washer freshwater. Exclude support uses unless they are explicitly and consistently included in both periods.</x:v>
      </x:c>
      <x:c r="C9" s="2"/>
      <x:c r="D9" s="2"/>
    </x:row>
    <x:row r="10" ht="66" customHeight="1">
      <x:c r="A10" s="41" t="str">
        <x:v>Avoid water double counting</x:v>
      </x:c>
      <x:c r="B10" s="40" t="str">
        <x:v>If hot and cold meters measure separate washer feeds, their volumes can be added. Do not add cold water entering a heater to the hot water subsequently leaving it. Do not count recirculated recovered water again as incoming freshwater. Optional hot/cold detail must reconcile to the entered total.</x:v>
      </x:c>
      <x:c r="C10" s="2"/>
      <x:c r="D10" s="2"/>
    </x:row>
    <x:row r="11" ht="66" customHeight="1">
      <x:c r="A11" s="42" t="str">
        <x:v>Use US gallons</x:v>
      </x:c>
      <x:c r="B11" s="43" t="str">
        <x:v>The workbook uses US gallons, not Imperial gallons. Convert meter readings before entry when needed and document the conversion with the source record.</x:v>
      </x:c>
      <x:c r="C11" s="2"/>
      <x:c r="D11" s="2"/>
    </x:row>
    <x:row r="12" ht="56" customHeight="1">
      <x:c r="A12" s="41" t="str">
        <x:v>Use a common dry basis</x:v>
      </x:c>
      <x:c r="B12" s="40" t="str">
        <x:v>Accepted weight means unique linen accepted for service, stated on a consistent dry-equivalent basis. Do not use wet load weight or a machine nameplate capacity as the denominator. Keep the weighing and dry-equivalent method consistent.</x:v>
      </x:c>
      <x:c r="C12" s="2"/>
      <x:c r="D12" s="2"/>
    </x:row>
    <x:row r="13" ht="66" customHeight="1">
      <x:c r="A13" s="42" t="str">
        <x:v>Close the cohort</x:v>
      </x:c>
      <x:c r="B13" s="43" t="str">
        <x:v>Track the linen entering the comparison through final acceptance or rejection. Resolve opening/closing work in process so all included water and accepted weight refer to the same cohort. The simple mass reconciliation assumes first-pass dry input = final accepted dry output + final rejected dry output.</x:v>
      </x:c>
      <x:c r="C13" s="2"/>
      <x:c r="D13" s="2"/>
    </x:row>
    <x:row r="14" ht="56" customHeight="1">
      <x:c r="A14" s="41" t="str">
        <x:v>Account for repeat passes</x:v>
      </x:c>
      <x:c r="B14" s="40" t="str">
        <x:v>Repeat-pass dry weight adds to process-pass weight, never to unique accepted output. Enter cumulative repeat weight for all extra passes. Rewash water is already part of total metered freshwater: do not add it a second time.</x:v>
      </x:c>
      <x:c r="C14" s="2"/>
      <x:c r="D14" s="2"/>
    </x:row>
    <x:row r="15" ht="66" customHeight="1">
      <x:c r="A15" s="42" t="str">
        <x:v>Accept quality before a verdict</x:v>
      </x:c>
      <x:c r="B15" s="43" t="str">
        <x:v>Document agreed cleanliness, stain, odor, residual-chemical, textile-condition and service criteria. Select Pass only after the relevant quality acceptance procedure has been completed. A lower arithmetic ratio alone is not a purchase approval.</x:v>
      </x:c>
      <x:c r="C15" s="2"/>
      <x:c r="D15" s="2"/>
    </x:row>
    <x:row r="16" ht="56" customHeight="1">
      <x:c r="A16" s="41" t="str">
        <x:v>Verify comparability</x:v>
      </x:c>
      <x:c r="B16" s="40" t="str">
        <x:v>Select Pass for the shared comparison gate only after confirming equal boundaries, closed cohorts, consistent dry weight, comparable linen/soil mix, loading, formulas, operating conditions and adequate meter records. Repeat the trial if the result is dominated by an unusual period.</x:v>
      </x:c>
      <x:c r="C16" s="2"/>
      <x:c r="D16" s="2"/>
    </x:row>
    <x:row r="17" ht="66" customHeight="1">
      <x:c r="A17" s="42" t="str">
        <x:v>Read the two ratios</x:v>
      </x:c>
      <x:c r="B17" s="43" t="str">
        <x:v>The accepted-pound ratio is total freshwater / unique accepted dry weight. The process-pass ratio is total freshwater / (first-pass dry weight + repeat-pass dry weight); it is a diagnostic, not a substitute denominator.</x:v>
      </x:c>
      <x:c r="C17" s="2"/>
      <x:c r="D17" s="2"/>
    </x:row>
    <x:row r="18" ht="66" customHeight="1">
      <x:c r="A18" s="41" t="str">
        <x:v>Understand annual savings</x:v>
      </x:c>
      <x:c r="B18" s="40" t="str">
        <x:v>Potential annual gallons avoided = difference in accepted-pound intensity × annual accepted dry pounds. It is an extrapolation that assumes the tested workload mix and operating conditions remain representative. Negative results mean additional use or cost.</x:v>
      </x:c>
      <x:c r="C18" s="2"/>
      <x:c r="D18" s="2"/>
    </x:row>
    <x:row r="19" ht="56" customHeight="1">
      <x:c r="A19" s="42" t="str">
        <x:v>Use marginal tariff cost</x:v>
      </x:c>
      <x:c r="B19" s="43" t="str">
        <x:v>The example rate is 0.012 USD per US gallon for combined marginal water and sewer charges. Replace it with avoidable charges applicable to the site; fixed fees or sewer charges that do not change are not automatically savings.</x:v>
      </x:c>
      <x:c r="C19" s="2"/>
      <x:c r="D19" s="2"/>
    </x:row>
    <x:row r="20" ht="66" customHeight="1">
      <x:c r="A20" s="41" t="str">
        <x:v>Keep payback scope explicit</x:v>
      </x:c>
      <x:c r="B20" s="40" t="str">
        <x:v>Installed cost and added annual O&amp;M start blank. The optional formula is installed incremental cost / (annual water-and-sewer benefit − added O&amp;M), only for a positive denominator. It is water-only simple payback, not a complete investment analysis.</x:v>
      </x:c>
      <x:c r="C20" s="2"/>
      <x:c r="D20" s="2"/>
    </x:row>
    <x:row r="21" ht="66" customHeight="1">
      <x:c r="A21" s="42" t="str">
        <x:v>Investigate reconciliations</x:v>
      </x:c>
      <x:c r="B21" s="43" t="str">
        <x:v>For this closed-cohort example, both mass differences and hot-plus-cold water differences should equal zero. Nonzero differences are highlighted for review. Resolve them before setting the comparability gate to Pass.</x:v>
      </x:c>
      <x:c r="C21" s="2"/>
      <x:c r="D21" s="2"/>
    </x:row>
    <x:row r="22" ht="66" customHeight="1">
      <x:c r="A22" s="41" t="str">
        <x:v>Keep source evidence</x:v>
      </x:c>
      <x:c r="B22" s="40" t="str">
        <x:v>Retain meter IDs/readings, dates, calibration/accuracy information, scale records, batch identifiers, wash programs, rewash/reject reasons, acceptance records, tariffs, boundaries and exclusions outside this summary workbook.</x:v>
      </x:c>
      <x:c r="C22" s="2"/>
      <x:c r="D22" s="2"/>
    </x:row>
    <x:row r="23" ht="56" customHeight="1">
      <x:c r="A23" s="42" t="str">
        <x:v>Worked example</x:v>
      </x:c>
      <x:c r="B23" s="43" t="str">
        <x:v>Baseline: 12,600 / 6,000 = 2.100 US gal/accepted lb. Trial: 10,800 / 6,000 = 1.800. Reduction: 14.2857%. At 600,000 accepted lb/year: 180,000 US gal/year avoided and $2,160/year water-and-sewer benefit at the illustrative rate.</x:v>
      </x:c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4" customHeight="1">
      <x:c r="A31" s="2"/>
      <x:c r="B31" s="2"/>
      <x:c r="C31" s="2"/>
      <x:c r="D31" s="2"/>
    </x:row>
    <x:row r="32" ht="24" customHeight="1">
      <x:c r="A32" s="2"/>
      <x:c r="B32" s="2"/>
      <x:c r="C32" s="2"/>
      <x:c r="D32" s="2"/>
    </x:row>
    <x:row r="33" ht="24" customHeight="1">
      <x:c r="A33" s="2"/>
      <x:c r="B33" s="2"/>
      <x:c r="C33" s="2"/>
      <x:c r="D33" s="2"/>
    </x:row>
    <x:row r="34" ht="24" customHeight="1">
      <x:c r="A34" s="2"/>
      <x:c r="B34" s="2"/>
      <x:c r="C34" s="2"/>
      <x:c r="D34" s="2"/>
    </x:row>
    <x:row r="35" ht="24" customHeight="1">
      <x:c r="A35" s="2"/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2"/>
      <x:c r="B40" s="2"/>
      <x:c r="C40" s="2"/>
      <x:c r="D40" s="2"/>
    </x:row>
    <x:row r="41" ht="24" customHeight="1">
      <x:c r="A41" s="2"/>
      <x:c r="B41" s="2"/>
      <x:c r="C41" s="2"/>
      <x:c r="D41" s="2"/>
    </x:row>
    <x:row r="42" ht="24" customHeight="1">
      <x:c r="A42" s="2"/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2"/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2"/>
      <x:c r="B52" s="2"/>
      <x:c r="C52" s="2"/>
      <x:c r="D52" s="2"/>
    </x:row>
  </x:sheetData>
  <x:pageMargins left="0.7" right="0.7" top="0.75" bottom="0.75" header="0.3" footer="0.3"/>
</x:worksheet>
</file>