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8d761e82648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ison" sheetId="1" r:id="R05102d378e424dc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$#,##0.00;($#,##0.00);&quot;—&quot;"/>
    <x:numFmt numFmtId="201" formatCode="#,##0.00;(#,##0.00);&quot;—&quot;"/>
    <x:numFmt numFmtId="202" formatCode="#,##0.0;(#,##0.0);&quot;—&quot;"/>
    <x:numFmt numFmtId="203" formatCode="#,##0.0"/>
    <x:numFmt numFmtId="204" formatCode="0.0"/>
    <x:numFmt numFmtId="205" formatCode="0.00"/>
  </x:numFmts>
  <x:fonts count="10">
    <x:font>
      <x:sz val="11"/>
      <x:name val="Carlito"/>
    </x:font>
    <x:font>
      <x:sz val="10"/>
      <x:color rgb="FF172B38"/>
      <x:name val="Arial"/>
    </x:font>
    <x:font>
      <x:b/>
      <x:sz val="16"/>
      <x:color rgb="FF13344A"/>
      <x:name val="Arial"/>
    </x:font>
    <x:font>
      <x:sz val="10"/>
      <x:color rgb="FF8A4C00"/>
      <x:name val="Arial"/>
    </x:font>
    <x:font>
      <x:i/>
      <x:sz val="10"/>
      <x:color rgb="FF526776"/>
      <x:name val="Arial"/>
    </x:font>
    <x:font>
      <x:b/>
      <x:sz val="10"/>
      <x:color rgb="FFFFFFFF"/>
      <x:name val="Arial"/>
    </x:font>
    <x:font>
      <x:b/>
      <x:sz val="10"/>
      <x:color rgb="FF172B38"/>
      <x:name val="Arial"/>
    </x:font>
    <x:font>
      <x:sz val="10"/>
      <x:color rgb="FF0000CC"/>
      <x:name val="Arial"/>
    </x:font>
    <x:font>
      <x:sz val="10"/>
      <x:color rgb="FF526776"/>
      <x:name val="Arial"/>
    </x:font>
    <x:font>
      <x:b/>
      <x:sz val="10"/>
      <x:color rgb="FF526776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3344A"/>
      </x:patternFill>
    </x:fill>
    <x:fill>
      <x:patternFill patternType="solid">
        <x:fgColor rgb="FFEDF3F5"/>
      </x:patternFill>
    </x:fill>
    <x:fill>
      <x:patternFill patternType="solid">
        <x:fgColor rgb="FFE3EBEF"/>
      </x:patternFill>
    </x:fill>
    <x:fill>
      <x:patternFill patternType="solid">
        <x:fgColor rgb="FFFFF3CC"/>
      </x:patternFill>
    </x:fill>
  </x:fills>
  <x:borders count="3">
    <x:border/>
    <x:border>
      <x:bottom style="thin">
        <x:color rgb="FFA8B8C2"/>
      </x:bottom>
    </x:border>
    <x:border>
      <x:top style="thin">
        <x:color rgb="FFA8B8C2"/>
      </x:top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horizontal="right"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horizontal="right" vertic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horizontal="right"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horizontal="right" vertical="center"/>
    </x:xf>
    <x:xf numFmtId="200" fontId="6" fillId="3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horizontal="right"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horizontal="right" vertical="center"/>
    </x:xf>
    <x:xf numFmtId="0" fontId="1" fillId="5" borderId="0" xfId="0" applyNumberFormat="1" applyFont="1" applyFill="1" applyBorder="1" applyAlignment="1">
      <x:alignment horizontal="right" vertical="center"/>
    </x:xf>
    <x:xf numFmtId="0" fontId="7" fillId="5" borderId="0" xfId="0" applyNumberFormat="1" applyFont="1" applyFill="1" applyBorder="1" applyAlignment="1">
      <x:alignment horizontal="right" vertical="center"/>
    </x:xf>
    <x:xf numFmtId="201" fontId="7" fillId="5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2" fontId="7" fillId="5" borderId="0" xfId="0" applyNumberFormat="1" applyFont="1" applyFill="1" applyBorder="1" applyAlignment="1">
      <x:alignment horizontal="right" vertical="center"/>
    </x:xf>
    <x:xf numFmtId="203" fontId="7" fillId="5" borderId="0" xfId="0" applyNumberFormat="1" applyFont="1" applyFill="1" applyBorder="1" applyAlignment="1">
      <x:alignment horizontal="right" vertical="center"/>
    </x:xf>
    <x:xf numFmtId="200" fontId="7" fillId="5" borderId="0" xfId="0" applyNumberFormat="1" applyFont="1" applyFill="1" applyBorder="1" applyAlignment="1">
      <x:alignment horizontal="right" vertical="center"/>
    </x:xf>
    <x:xf numFmtId="204" fontId="7" fillId="5" borderId="0" xfId="0" applyNumberFormat="1" applyFont="1" applyFill="1" applyBorder="1" applyAlignment="1">
      <x:alignment horizontal="right" vertical="center"/>
    </x:xf>
    <x:xf numFmtId="203" fontId="1" fillId="0" borderId="0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horizontal="right" vertical="center"/>
    </x:xf>
    <x:xf numFmtId="0" fontId="6" fillId="0" borderId="2" xfId="0" applyNumberFormat="1" applyFont="1" applyFill="1" applyBorder="1" applyAlignment="1">
      <x:alignment vertical="center"/>
    </x:xf>
    <x:xf numFmtId="200" fontId="6" fillId="0" borderId="2" xfId="0" applyNumberFormat="1" applyFont="1" applyFill="1" applyBorder="1" applyAlignment="1">
      <x:alignment horizontal="right" vertical="center"/>
    </x:xf>
    <x:xf numFmtId="205" fontId="1" fillId="0" borderId="0" xfId="0" applyNumberFormat="1" applyFont="1" applyFill="1" applyBorder="1" applyAlignment="1">
      <x:alignment horizontal="right" vertical="center"/>
    </x:xf>
    <x:xf numFmtId="0" fontId="8" fillId="0" borderId="0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 wrapText="1"/>
    </x:xf>
    <x:xf numFmtId="0" fontId="9" fillId="4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dxfs count="2">
    <x:dxf>
      <x:font>
        <x:b/>
        <x:color rgb="FF9B1C16"/>
      </x:font>
      <x:fill>
        <x:patternFill patternType="solid">
          <x:bgColor rgb="FFFDE7E4"/>
        </x:patternFill>
      </x:fill>
    </x:dxf>
    <x:dxf>
      <x:font>
        <x:b/>
        <x:color rgb="FF9B1C16"/>
      </x:font>
      <x:fill>
        <x:patternFill patternType="solid">
          <x:bgColor rgb="FFFDE7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884dd102124086" /><Relationship Type="http://schemas.openxmlformats.org/officeDocument/2006/relationships/theme" Target="/xl/theme/theme1.xml" Id="R2bb5ab209f6a4244" /><Relationship Type="http://schemas.openxmlformats.org/officeDocument/2006/relationships/sharedStrings" Target="/xl/sharedStrings.xml" Id="R8eec54cf6841421f" /><Relationship Type="http://schemas.openxmlformats.org/officeDocument/2006/relationships/worksheet" Target="/xl/worksheets/sheet1.xml" Id="R05102d378e424dc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3344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53" hidden="0" customWidth="1"/>
    <x:col min="2" max="2" width="27" hidden="0" customWidth="1"/>
    <x:col min="3" max="3" width="27" hidden="0" customWidth="1"/>
    <x:col min="4" max="4" width="42" hidden="0" customWidth="1"/>
  </x:cols>
  <x:sheetData>
    <x:row r="1" ht="22" customHeight="1">
      <x:c r="A1" s="2"/>
      <x:c r="B1" s="2"/>
      <x:c r="C1" s="2"/>
      <x:c r="D1" s="2"/>
    </x:row>
    <x:row r="2" ht="29" customHeight="1">
      <x:c r="A2" s="4" t="str">
        <x:v>Hotel steam cooker comparison</x:v>
      </x:c>
      <x:c r="B2" s="2"/>
      <x:c r="C2" s="2"/>
      <x:c r="D2" s="2"/>
    </x:row>
    <x:row r="3" ht="22" customHeight="1">
      <x:c r="A3" s="5" t="str">
        <x:v>Illustrative inputs only. NOT product data. Replace yellow cells with comparable site measurements and quotations.</x:v>
      </x:c>
      <x:c r="B3" s="2"/>
      <x:c r="C3" s="2"/>
      <x:c r="D3" s="2"/>
    </x:row>
    <x:row r="4" ht="22" customHeight="1">
      <x:c r="A4" s="6" t="str">
        <x:v>Currency: USD in the example. Keep all prices in one currency. Blue numbers and pale yellow cells are editable inputs.</x:v>
      </x:c>
      <x:c r="B4" s="2"/>
      <x:c r="C4" s="2"/>
      <x:c r="D4" s="2"/>
    </x:row>
    <x:row r="5" ht="22" customHeight="1">
      <x:c r="A5" s="7"/>
      <x:c r="B5" s="7"/>
      <x:c r="C5" s="7"/>
      <x:c r="D5" s="7"/>
    </x:row>
    <x:row r="6" ht="32" customHeight="1">
      <x:c r="A6" s="12" t="str">
        <x:v>Result</x:v>
      </x:c>
      <x:c r="B6" s="12" t="str">
        <x:v>Boiler-based candidate</x:v>
      </x:c>
      <x:c r="C6" s="12" t="str">
        <x:v>Connectionless candidate</x:v>
      </x:c>
      <x:c r="D6" s="12" t="str">
        <x:v>Basis</x:v>
      </x:c>
    </x:row>
    <x:row r="7" ht="22" customHeight="1">
      <x:c r="A7" s="15" t="str">
        <x:v>Annual operating cost</x:v>
      </x:c>
      <x:c r="B7" s="17" t="n">
        <x:f>B39</x:f>
        <x:v>4982</x:v>
      </x:c>
      <x:c r="C7" s="17" t="n">
        <x:f>C39</x:f>
        <x:v>5658</x:v>
      </x:c>
      <x:c r="D7" s="39" t="str">
        <x:v>Utilities, routine labor and maintenance</x:v>
      </x:c>
    </x:row>
    <x:row r="8" ht="22" customHeight="1">
      <x:c r="A8" s="15" t="str">
        <x:v>Undiscounted useful-life cost</x:v>
      </x:c>
      <x:c r="B8" s="17" t="n">
        <x:f>B42</x:f>
        <x:v>61820</x:v>
      </x:c>
      <x:c r="C8" s="17" t="n">
        <x:f>C42</x:f>
        <x:v>66580</x:v>
      </x:c>
      <x:c r="D8" s="39" t="str">
        <x:v>Installed cost plus operating costs</x:v>
      </x:c>
    </x:row>
    <x:row r="9" ht="32" customHeight="1">
      <x:c r="A9" s="2" t="str">
        <x:v>Peak production requirement</x:v>
      </x:c>
      <x:c r="B9" s="41" t="str">
        <x:f>B43</x:f>
        <x:v>Enter peak trial data</x:v>
      </x:c>
      <x:c r="C9" s="41" t="str">
        <x:f>C43</x:f>
        <x:v>Enter peak trial data</x:v>
      </x:c>
      <x:c r="D9" s="39" t="str">
        <x:v>Enter matching food-trial inputs below</x:v>
      </x:c>
    </x:row>
    <x:row r="10" ht="22" customHeight="1">
      <x:c r="A10" s="2" t="str">
        <x:v>Annual difference vs. boiler-based</x:v>
      </x:c>
      <x:c r="B10" s="18" t="n">
        <x:f>IF(COUNT(B39,$B$39)=2,B39-$B$39,"Missing input")</x:f>
        <x:v>0</x:v>
      </x:c>
      <x:c r="C10" s="18" t="n">
        <x:f>IF(COUNT(C39,$B$39)=2,C39-$B$39,"Missing input")</x:f>
        <x:v>676</x:v>
      </x:c>
      <x:c r="D10" s="39" t="str">
        <x:v>Positive means higher annual cost</x:v>
      </x:c>
    </x:row>
    <x:row r="11" ht="22" customHeight="1">
      <x:c r="A11" s="2" t="str">
        <x:v>Useful-life difference vs. boiler-based</x:v>
      </x:c>
      <x:c r="B11" s="18" t="n">
        <x:f>IF(COUNT(B42,$B$42)=2,B42-$B$42,"Missing input")</x:f>
        <x:v>0</x:v>
      </x:c>
      <x:c r="C11" s="18" t="n">
        <x:f>IF(COUNT(C42,$B$42)=2,C42-$B$42,"Missing input")</x:f>
        <x:v>4760</x:v>
      </x:c>
      <x:c r="D11" s="39" t="str">
        <x:v>Compare equal useful lives</x:v>
      </x:c>
    </x:row>
    <x:row r="12" ht="22" customHeight="1">
      <x:c r="A12" s="2"/>
      <x:c r="B12" s="3"/>
      <x:c r="C12" s="3"/>
      <x:c r="D12" s="39"/>
    </x:row>
    <x:row r="13" ht="22" customHeight="1">
      <x:c r="A13" s="21" t="str">
        <x:v>Editable inputs</x:v>
      </x:c>
      <x:c r="B13" s="22"/>
      <x:c r="C13" s="22"/>
      <x:c r="D13" s="40" t="str">
        <x:v>Measure both candidates at the same duty</x:v>
      </x:c>
    </x:row>
    <x:row r="14" ht="32" customHeight="1">
      <x:c r="A14" s="2" t="str">
        <x:v>Candidate model / quote</x:v>
      </x:c>
      <x:c r="B14" s="24" t="str">
        <x:v>Illustrative boiler-based</x:v>
      </x:c>
      <x:c r="C14" s="24" t="str">
        <x:v>Illustrative connectionless</x:v>
      </x:c>
      <x:c r="D14" s="39" t="str">
        <x:v>Replace names with exact model/configuration</x:v>
      </x:c>
    </x:row>
    <x:row r="15" ht="22" customHeight="1">
      <x:c r="A15" s="2" t="str">
        <x:v>Operating days per year</x:v>
      </x:c>
      <x:c r="B15" s="27" t="n">
        <x:v>300</x:v>
      </x:c>
      <x:c r="C15" s="27" t="n">
        <x:v>300</x:v>
      </x:c>
      <x:c r="D15" s="39" t="str">
        <x:v>Use the same annual service requirement</x:v>
      </x:c>
    </x:row>
    <x:row r="16" ht="22" customHeight="1">
      <x:c r="A16" s="2" t="str">
        <x:v>Measured electricity (kWh/day)</x:v>
      </x:c>
      <x:c r="B16" s="27" t="n">
        <x:v>60</x:v>
      </x:c>
      <x:c r="C16" s="27" t="n">
        <x:v>45</x:v>
      </x:c>
      <x:c r="D16" s="39" t="str">
        <x:v>Full duty day including startup and idle</x:v>
      </x:c>
    </x:row>
    <x:row r="17" ht="22" customHeight="1">
      <x:c r="A17" s="2" t="str">
        <x:v>Measured gas (therms/day)</x:v>
      </x:c>
      <x:c r="B17" s="27" t="n">
        <x:v>0</x:v>
      </x:c>
      <x:c r="C17" s="27" t="n">
        <x:v>0</x:v>
      </x:c>
      <x:c r="D17" s="39" t="str">
        <x:v>Zero for candidates that use no gas</x:v>
      </x:c>
    </x:row>
    <x:row r="18" ht="22" customHeight="1">
      <x:c r="A18" s="2" t="str">
        <x:v>Total water (US gal/day)</x:v>
      </x:c>
      <x:c r="B18" s="27" t="n">
        <x:v>120</x:v>
      </x:c>
      <x:c r="C18" s="27" t="n">
        <x:v>30</x:v>
      </x:c>
      <x:c r="D18" s="39" t="str">
        <x:v>Fill, makeup, cooling and cleaning water</x:v>
      </x:c>
    </x:row>
    <x:row r="19" ht="22" customHeight="1">
      <x:c r="A19" s="2" t="str">
        <x:v>Electricity rate ($/kWh)</x:v>
      </x:c>
      <x:c r="B19" s="25" t="n">
        <x:v>0.15</x:v>
      </x:c>
      <x:c r="C19" s="25" t="n">
        <x:v>0.15</x:v>
      </x:c>
      <x:c r="D19" s="39" t="str">
        <x:v>Marginal rate for the measured electricity</x:v>
      </x:c>
    </x:row>
    <x:row r="20" ht="22" customHeight="1">
      <x:c r="A20" s="2" t="str">
        <x:v>Gas rate ($/therm)</x:v>
      </x:c>
      <x:c r="B20" s="25" t="n">
        <x:v>0</x:v>
      </x:c>
      <x:c r="C20" s="25" t="n">
        <x:v>0</x:v>
      </x:c>
      <x:c r="D20" s="39" t="str">
        <x:v>Replace if gas is used</x:v>
      </x:c>
    </x:row>
    <x:row r="21" ht="22" customHeight="1">
      <x:c r="A21" s="2" t="str">
        <x:v>Water + sewer rate ($/1,000 US gal)</x:v>
      </x:c>
      <x:c r="B21" s="25" t="n">
        <x:v>12</x:v>
      </x:c>
      <x:c r="C21" s="25" t="n">
        <x:v>12</x:v>
      </x:c>
      <x:c r="D21" s="39" t="str">
        <x:v>Use local volumetric charges</x:v>
      </x:c>
    </x:row>
    <x:row r="22" ht="22" customHeight="1">
      <x:c r="A22" s="2" t="str">
        <x:v>Routine operator labor (minutes/day)</x:v>
      </x:c>
      <x:c r="B22" s="28" t="n">
        <x:v>10</x:v>
      </x:c>
      <x:c r="C22" s="28" t="n">
        <x:v>25</x:v>
      </x:c>
      <x:c r="D22" s="39" t="str">
        <x:v>Incremental attended time; no double-counting</x:v>
      </x:c>
    </x:row>
    <x:row r="23" ht="22" customHeight="1">
      <x:c r="A23" s="2" t="str">
        <x:v>Loaded labor rate ($/hour)</x:v>
      </x:c>
      <x:c r="B23" s="25" t="n">
        <x:v>25</x:v>
      </x:c>
      <x:c r="C23" s="25" t="n">
        <x:v>25</x:v>
      </x:c>
      <x:c r="D23" s="39" t="str">
        <x:v>Use your actual labor costing basis</x:v>
      </x:c>
    </x:row>
    <x:row r="24" ht="22" customHeight="1">
      <x:c r="A24" s="2" t="str">
        <x:v>Routine maintenance ($/year)</x:v>
      </x:c>
      <x:c r="B24" s="29" t="n">
        <x:v>600</x:v>
      </x:c>
      <x:c r="C24" s="29" t="n">
        <x:v>400</x:v>
      </x:c>
      <x:c r="D24" s="39" t="str">
        <x:v>Keep separate from daily operator labor</x:v>
      </x:c>
    </x:row>
    <x:row r="25" ht="22" customHeight="1">
      <x:c r="A25" s="2" t="str">
        <x:v>Installed cost ($)</x:v>
      </x:c>
      <x:c r="B25" s="29" t="n">
        <x:v>12000</x:v>
      </x:c>
      <x:c r="C25" s="29" t="n">
        <x:v>10000</x:v>
      </x:c>
      <x:c r="D25" s="39" t="str">
        <x:v>Include quoted enabling installation costs</x:v>
      </x:c>
    </x:row>
    <x:row r="26" ht="22" customHeight="1">
      <x:c r="A26" s="2" t="str">
        <x:v>Useful life (years)</x:v>
      </x:c>
      <x:c r="B26" s="30" t="n">
        <x:v>10</x:v>
      </x:c>
      <x:c r="C26" s="30" t="n">
        <x:v>10</x:v>
      </x:c>
      <x:c r="D26" s="39" t="str">
        <x:v>Illustrative. Use equal horizons to compare</x:v>
      </x:c>
    </x:row>
    <x:row r="27" ht="22" customHeight="1">
      <x:c r="A27" s="2" t="str">
        <x:v>Expected peak accepted output (lb/hour)</x:v>
      </x:c>
      <x:c r="B27" s="28"/>
      <x:c r="C27" s="28"/>
      <x:c r="D27" s="39" t="str">
        <x:v>Enter trial output; retain food/menu conditions</x:v>
      </x:c>
    </x:row>
    <x:row r="28" ht="22" customHeight="1">
      <x:c r="A28" s="2" t="str">
        <x:v>Required peak accepted output (lb/hour)</x:v>
      </x:c>
      <x:c r="B28" s="28"/>
      <x:c r="C28" s="31" t="str">
        <x:f>IF(B28="","",B28)</x:f>
      </x:c>
      <x:c r="D28" s="39" t="str">
        <x:v>One shared requirement entered in column B</x:v>
      </x:c>
    </x:row>
    <x:row r="29" ht="22" customHeight="1">
      <x:c r="A29" s="2"/>
      <x:c r="B29" s="3"/>
      <x:c r="C29" s="3"/>
      <x:c r="D29" s="39"/>
    </x:row>
    <x:row r="30" ht="22" customHeight="1">
      <x:c r="A30" s="21" t="str">
        <x:v>Calculation detail</x:v>
      </x:c>
      <x:c r="B30" s="22"/>
      <x:c r="C30" s="22"/>
      <x:c r="D30" s="40" t="str">
        <x:v>Costs use unrounded values</x:v>
      </x:c>
    </x:row>
    <x:row r="31" ht="22" customHeight="1">
      <x:c r="A31" s="2" t="str">
        <x:v>Electricity cost ($/day)</x:v>
      </x:c>
      <x:c r="B31" s="18" t="n">
        <x:f>IF(COUNT(B16,B19)=2,B16*B19,"Missing input")</x:f>
        <x:v>9</x:v>
      </x:c>
      <x:c r="C31" s="18" t="n">
        <x:f>IF(COUNT(C16,C19)=2,C16*C19,"Missing input")</x:f>
        <x:v>6.75</x:v>
      </x:c>
      <x:c r="D31" s="39" t="str">
        <x:v>Electricity use × electricity rate</x:v>
      </x:c>
    </x:row>
    <x:row r="32" ht="22" customHeight="1">
      <x:c r="A32" s="2" t="str">
        <x:v>Gas cost ($/day)</x:v>
      </x:c>
      <x:c r="B32" s="18" t="n">
        <x:f>IF(COUNT(B17,B20)=2,B17*B20,"Missing input")</x:f>
        <x:v>0</x:v>
      </x:c>
      <x:c r="C32" s="18" t="n">
        <x:f>IF(COUNT(C17,C20)=2,C17*C20,"Missing input")</x:f>
        <x:v>0</x:v>
      </x:c>
      <x:c r="D32" s="39" t="str">
        <x:v>Gas use × gas rate</x:v>
      </x:c>
    </x:row>
    <x:row r="33" ht="22" customHeight="1">
      <x:c r="A33" s="2" t="str">
        <x:v>Water + sewer cost ($/day)</x:v>
      </x:c>
      <x:c r="B33" s="18" t="n">
        <x:f>IF(COUNT(B18,B21)=2,B18/1000*B21,"Missing input")</x:f>
        <x:v>1.44</x:v>
      </x:c>
      <x:c r="C33" s="18" t="n">
        <x:f>IF(COUNT(C18,C21)=2,C18/1000*C21,"Missing input")</x:f>
        <x:v>0.36</x:v>
      </x:c>
      <x:c r="D33" s="39" t="str">
        <x:v>Total water ÷ 1,000 × volumetric rate</x:v>
      </x:c>
    </x:row>
    <x:row r="34" ht="22" customHeight="1">
      <x:c r="A34" s="2" t="str">
        <x:v>Routine labor cost ($/day)</x:v>
      </x:c>
      <x:c r="B34" s="18" t="n">
        <x:f>IF(COUNT(B22,B23)=2,B22/60*B23,"Missing input")</x:f>
        <x:v>4.166666666666666</x:v>
      </x:c>
      <x:c r="C34" s="18" t="n">
        <x:f>IF(COUNT(C22,C23)=2,C22/60*C23,"Missing input")</x:f>
        <x:v>10.416666666666668</x:v>
      </x:c>
      <x:c r="D34" s="39" t="str">
        <x:v>Minutes ÷ 60 × hourly labor rate</x:v>
      </x:c>
    </x:row>
    <x:row r="35" ht="22" customHeight="1">
      <x:c r="A35" s="34" t="str">
        <x:v>Daily utilities and labor ($/day)</x:v>
      </x:c>
      <x:c r="B35" s="35" t="n">
        <x:f>IF(COUNT(B31:B34)=4,SUM(B31:B34),"Missing input")</x:f>
        <x:v>14.606666666666666</x:v>
      </x:c>
      <x:c r="C35" s="35" t="n">
        <x:f>IF(COUNT(C31:C34)=4,SUM(C31:C34),"Missing input")</x:f>
        <x:v>17.526666666666667</x:v>
      </x:c>
      <x:c r="D35" s="39" t="str">
        <x:v>Sum of the four daily cost categories</x:v>
      </x:c>
    </x:row>
    <x:row r="36" ht="22" customHeight="1">
      <x:c r="A36" s="2" t="str">
        <x:v>Annual utility cost ($/year)</x:v>
      </x:c>
      <x:c r="B36" s="18" t="n">
        <x:f>IF(COUNT(B31:B33,B15)=4,SUM(B31:B33)*B15,"Missing input")</x:f>
        <x:v>3132</x:v>
      </x:c>
      <x:c r="C36" s="18" t="n">
        <x:f>IF(COUNT(C31:C33,C15)=4,SUM(C31:C33)*C15,"Missing input")</x:f>
        <x:v>2133</x:v>
      </x:c>
      <x:c r="D36" s="39" t="str">
        <x:v>Daily electricity, gas and water × days</x:v>
      </x:c>
    </x:row>
    <x:row r="37" ht="22" customHeight="1">
      <x:c r="A37" s="2" t="str">
        <x:v>Annual routine labor cost ($/year)</x:v>
      </x:c>
      <x:c r="B37" s="18" t="n">
        <x:f>IF(COUNT(B34,B15)=2,B34*B15,"Missing input")</x:f>
        <x:v>1249.9999999999998</x:v>
      </x:c>
      <x:c r="C37" s="18" t="n">
        <x:f>IF(COUNT(C34,C15)=2,C34*C15,"Missing input")</x:f>
        <x:v>3125.0000000000005</x:v>
      </x:c>
      <x:c r="D37" s="39" t="str">
        <x:v>Daily routine labor × days</x:v>
      </x:c>
    </x:row>
    <x:row r="38" ht="22" customHeight="1">
      <x:c r="A38" s="2" t="str">
        <x:v>Annual maintenance cost ($/year)</x:v>
      </x:c>
      <x:c r="B38" s="18" t="n">
        <x:f>IF(ISNUMBER(B24),B24,"Missing input")</x:f>
        <x:v>600</x:v>
      </x:c>
      <x:c r="C38" s="18" t="n">
        <x:f>IF(ISNUMBER(C24),C24,"Missing input")</x:f>
        <x:v>400</x:v>
      </x:c>
      <x:c r="D38" s="39" t="str">
        <x:v>Annual maintenance input</x:v>
      </x:c>
    </x:row>
    <x:row r="39" ht="22" customHeight="1">
      <x:c r="A39" s="34" t="str">
        <x:v>Annual operating cost ($/year)</x:v>
      </x:c>
      <x:c r="B39" s="35" t="n">
        <x:f>IF(COUNT(B36:B38)=3,SUM(B36:B38),"Missing input")</x:f>
        <x:v>4982</x:v>
      </x:c>
      <x:c r="C39" s="35" t="n">
        <x:f>IF(COUNT(C36:C38)=3,SUM(C36:C38),"Missing input")</x:f>
        <x:v>5658</x:v>
      </x:c>
      <x:c r="D39" s="39" t="str">
        <x:v>Utilities + labor + maintenance</x:v>
      </x:c>
    </x:row>
    <x:row r="40" ht="22" customHeight="1">
      <x:c r="A40" s="2" t="str">
        <x:v>Installed cost ($)</x:v>
      </x:c>
      <x:c r="B40" s="18" t="n">
        <x:f>IF(ISNUMBER(B25),B25,"Missing input")</x:f>
        <x:v>12000</x:v>
      </x:c>
      <x:c r="C40" s="18" t="n">
        <x:f>IF(ISNUMBER(C25),C25,"Missing input")</x:f>
        <x:v>10000</x:v>
      </x:c>
      <x:c r="D40" s="39" t="str">
        <x:v>Installed cost input</x:v>
      </x:c>
    </x:row>
    <x:row r="41" ht="22" customHeight="1">
      <x:c r="A41" s="2" t="str">
        <x:v>Useful-life operating cost ($)</x:v>
      </x:c>
      <x:c r="B41" s="18" t="n">
        <x:f>IF(COUNT(B39,B26)=2,B39*B26,"Missing input")</x:f>
        <x:v>49820</x:v>
      </x:c>
      <x:c r="C41" s="18" t="n">
        <x:f>IF(COUNT(C39,C26)=2,C39*C26,"Missing input")</x:f>
        <x:v>56580</x:v>
      </x:c>
      <x:c r="D41" s="39" t="str">
        <x:v>Annual operating cost × useful years</x:v>
      </x:c>
    </x:row>
    <x:row r="42" ht="22" customHeight="1">
      <x:c r="A42" s="34" t="str">
        <x:v>Undiscounted useful-life cost ($)</x:v>
      </x:c>
      <x:c r="B42" s="35" t="n">
        <x:f>IF(COUNT(B40:B41)=2,SUM(B40:B41),"Missing input")</x:f>
        <x:v>61820</x:v>
      </x:c>
      <x:c r="C42" s="35" t="n">
        <x:f>IF(COUNT(C40:C41)=2,SUM(C40:C41),"Missing input")</x:f>
        <x:v>66580</x:v>
      </x:c>
      <x:c r="D42" s="39" t="str">
        <x:v>Installed + useful-life operating cost</x:v>
      </x:c>
    </x:row>
    <x:row r="43" ht="32" customHeight="1">
      <x:c r="A43" s="2" t="str">
        <x:v>Peak production requirement</x:v>
      </x:c>
      <x:c r="B43" s="41" t="str">
        <x:f>IF(COUNT(B27,$B$28)&lt;2,"Enter peak trial data",IF(B27&gt;=$B$28,"Meets entered requirement","Below entered requirement"))</x:f>
        <x:v>Enter peak trial data</x:v>
      </x:c>
      <x:c r="C43" s="41" t="str">
        <x:f>IF(COUNT(C27,$B$28)&lt;2,"Enter peak trial data",IF(C27&gt;=$B$28,"Meets entered requirement","Below entered requirement"))</x:f>
        <x:v>Enter peak trial data</x:v>
      </x:c>
      <x:c r="D43" s="39" t="str">
        <x:v>Only an entered test can establish capacity</x:v>
      </x:c>
    </x:row>
    <x:row r="44" ht="22" customHeight="1">
      <x:c r="A44" s="2"/>
      <x:c r="B44" s="3"/>
      <x:c r="C44" s="3"/>
      <x:c r="D44" s="39"/>
    </x:row>
    <x:row r="45" ht="32" customHeight="1">
      <x:c r="A45" s="2" t="str">
        <x:v>Simple installed-cost crossover (years)</x:v>
      </x:c>
      <x:c r="B45" s="36" t="n">
        <x:f>IF(COUNT(B25:C25,B39:C39)=4,IF(AND(B25&gt;C25,B39&lt;C39),(B25-C25)/(C39-B39),"n.a."),"Missing input")</x:f>
        <x:v>2.9585798816568047</x:v>
      </x:c>
      <x:c r="C45" s="3"/>
      <x:c r="D45" s="39" t="str">
        <x:v>Equal accepted output and unchanged annual costs</x:v>
      </x:c>
    </x:row>
    <x:row r="46" ht="22" customHeight="1">
      <x:c r="A46" s="2"/>
      <x:c r="B46" s="2"/>
      <x:c r="C46" s="2"/>
      <x:c r="D46" s="2"/>
    </x:row>
    <x:row r="47" ht="22" customHeight="1">
      <x:c r="A47" s="21" t="str">
        <x:v>Method and limits</x:v>
      </x:c>
      <x:c r="B47" s="21"/>
      <x:c r="C47" s="21"/>
      <x:c r="D47" s="21"/>
    </x:row>
    <x:row r="48" ht="22" customHeight="1">
      <x:c r="A48" s="37" t="str">
        <x:v>Measure the same complete service day and menu. Count only food that meets the same quality and temperature criteria.</x:v>
      </x:c>
      <x:c r="B48" s="2"/>
      <x:c r="C48" s="2"/>
      <x:c r="D48" s="2"/>
    </x:row>
    <x:row r="49" ht="22" customHeight="1">
      <x:c r="A49" s="37" t="str">
        <x:v>Water includes all uses attributable to the cooker. Include external hot-water energy once, where applicable.</x:v>
      </x:c>
      <x:c r="B49" s="2"/>
      <x:c r="C49" s="2"/>
      <x:c r="D49" s="2"/>
    </x:row>
    <x:row r="50" ht="22" customHeight="1">
      <x:c r="A50" s="37" t="str">
        <x:v>Enter comparable loaded labor and maintenance costs. Routine labor is incremental attended time, not elapsed cook time.</x:v>
      </x:c>
      <x:c r="B50" s="2"/>
      <x:c r="C50" s="2"/>
      <x:c r="D50" s="2"/>
    </x:row>
    <x:row r="51" ht="22" customHeight="1">
      <x:c r="A51" s="37" t="str">
        <x:v>Useful-life total assumes flat annual costs, no discounting, no residual value and no financing, tax or demand charges.</x:v>
      </x:c>
      <x:c r="B51" s="2"/>
      <x:c r="C51" s="2"/>
      <x:c r="D51" s="2"/>
    </x:row>
    <x:row r="52" ht="22" customHeight="1">
      <x:c r="A52" s="37" t="str">
        <x:v>Capacity fields are deliberately blank. Cost results do not establish production capacity, installation approval or food safety.</x:v>
      </x:c>
      <x:c r="B52" s="2"/>
      <x:c r="C52" s="2"/>
      <x:c r="D52" s="2"/>
    </x:row>
    <x:row r="53" ht="22" customHeight="1">
      <x:c r="A53" s="37" t="str">
        <x:v>Illustrative values are authored examples. Replace them with measured duty data, current tariffs and model-specific quotations.</x:v>
      </x:c>
      <x:c r="B53" s="2"/>
      <x:c r="C53" s="2"/>
      <x:c r="D53" s="2"/>
    </x:row>
    <x:row r="54" ht="22" customHeight="1">
      <x:c r="A54" s="37" t="str">
        <x:v>The crossover is a simple cost comparison. Equal food output, equal time horizon and verified installation fit remain prerequisites.</x:v>
      </x:c>
      <x:c r="B54" s="2"/>
      <x:c r="C54" s="2"/>
      <x:c r="D54" s="2"/>
    </x:row>
  </x:sheetData>
  <x:conditionalFormatting sqref="B7:C45">
    <x:cfRule type="containsText" dxfId="0" priority="1" operator="containsText" text="Missing input"/>
  </x:conditionalFormatting>
  <x:conditionalFormatting sqref="B9:C9">
    <x:cfRule type="containsText" dxfId="1" priority="2" operator="containsText" text="Below entered"/>
  </x:conditionalFormatting>
  <x:dataValidations count="5">
    <x:dataValidation type="decimal" operator="greaterThanOrEqual" sqref="B15:C26">
      <x:formula1>0</x:formula1>
    </x:dataValidation>
    <x:dataValidation type="whole" operator="between" sqref="B15:C15">
      <x:formula1>1</x:formula1>
      <x:formula2>366</x:formula2>
    </x:dataValidation>
    <x:dataValidation type="decimal" operator="greaterThan" sqref="B26:C26">
      <x:formula1>0</x:formula1>
    </x:dataValidation>
    <x:dataValidation type="decimal" operator="greaterThanOrEqual" sqref="B27:C27">
      <x:formula1>0</x:formula1>
    </x:dataValidation>
    <x:dataValidation type="decimal" operator="greaterThan" sqref="B28">
      <x:formula1>0</x:formula1>
    </x:dataValidation>
  </x:dataValidations>
  <x:pageMargins left="0.7" right="0.7" top="0.75" bottom="0.75" header="0.3" footer="0.3"/>
</x:worksheet>
</file>