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a4b8c5597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" sheetId="1" r:id="Rd712c935c98d46ed"/>
    <x:sheet xmlns:r="http://schemas.openxmlformats.org/officeDocument/2006/relationships" name="Demand" sheetId="2" r:id="R4cd0bcd43d5b44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[Red](#,##0.0);0.0"/>
    <x:numFmt numFmtId="201" formatCode="0.0%"/>
    <x:numFmt numFmtId="202" formatCode="#,##0"/>
  </x:numFmts>
  <x:fonts count="9">
    <x:font>
      <x:sz val="11"/>
      <x:name val="Carlito"/>
    </x:font>
    <x:font>
      <x:sz val="10"/>
      <x:color rgb="FF243447"/>
      <x:name val="Arial"/>
    </x:font>
    <x:font>
      <x:b/>
      <x:sz val="16"/>
      <x:color rgb="FF182D48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b/>
      <x:sz val="10"/>
      <x:color rgb="FF182D48"/>
      <x:name val="Arial"/>
    </x:font>
    <x:font>
      <x:sz val="10"/>
      <x:color rgb="FF64748B"/>
      <x:name val="Arial"/>
    </x:font>
    <x:font>
      <x:sz val="10"/>
      <x:color rgb="FF153E69"/>
      <x:name val="Arial"/>
    </x:font>
    <x:font>
      <x:b/>
      <x:sz val="10"/>
      <x:color rgb="FF2434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D48"/>
      </x:patternFill>
    </x:fill>
    <x:fill>
      <x:patternFill patternType="solid">
        <x:fgColor rgb="FFEEF2F6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FB0C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horizontal="right" vertical="center" wrapText="0"/>
    </x:xf>
    <x:xf numFmtId="200" fontId="7" fillId="4" borderId="0" xfId="0" applyNumberFormat="1" applyFont="1" applyFill="1" applyBorder="1" applyAlignment="1">
      <x:alignment horizontal="right" vertical="center" wrapText="0"/>
    </x:xf>
    <x:xf numFmtId="201" fontId="7" fillId="4" borderId="0" xfId="0" applyNumberFormat="1" applyFont="1" applyFill="1" applyBorder="1" applyAlignment="1">
      <x:alignment horizontal="right" vertical="center" wrapText="0"/>
    </x:xf>
    <x:xf numFmtId="202" fontId="7" fillId="4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0" fontId="8" fillId="3" borderId="0" xfId="0" applyNumberFormat="1" applyFont="1" applyFill="1" applyBorder="1" applyAlignment="1">
      <x:alignment vertical="center" wrapText="0"/>
    </x:xf>
    <x:xf numFmtId="200" fontId="8" fillId="3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2" fontId="8" fillId="3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/>
  </x:cellXfs>
  <x:cellStyles count="1">
    <x:cellStyle name="Normal" xfId="0"/>
  </x:cellStyles>
  <x:dxfs count="8">
    <x:dxf>
      <x:font>
        <x:b/>
        <x:color rgb="FF9C2424"/>
      </x:font>
      <x:fill>
        <x:patternFill patternType="solid">
          <x:bgColor rgb="FFFDECEC"/>
        </x:patternFill>
      </x:fill>
    </x:dxf>
    <x:dxf>
      <x:font>
        <x:b/>
        <x:color rgb="FF9C2424"/>
      </x:font>
      <x:fill>
        <x:patternFill patternType="solid">
          <x:bgColor rgb="FFFDECEC"/>
        </x:patternFill>
      </x:fill>
    </x:dxf>
    <x:dxf>
      <x:font>
        <x:b/>
        <x:color rgb="FF9C2424"/>
      </x:font>
      <x:fill>
        <x:patternFill patternType="solid">
          <x:bgColor rgb="FFFDECEC"/>
        </x:patternFill>
      </x:fill>
    </x:dxf>
    <x:dxf>
      <x:font>
        <x:b/>
        <x:color rgb="FF9C2424"/>
      </x:font>
      <x:fill>
        <x:patternFill patternType="solid">
          <x:bgColor rgb="FFFDECEC"/>
        </x:patternFill>
      </x:fill>
    </x:dxf>
    <x:dxf>
      <x:font>
        <x:b/>
        <x:color rgb="FF9C2424"/>
      </x:font>
      <x:fill>
        <x:patternFill patternType="solid">
          <x:bgColor rgb="FFFDECEC"/>
        </x:patternFill>
      </x:fill>
    </x:dxf>
    <x:dxf>
      <x:font>
        <x:b/>
        <x:color rgb="FF9C2424"/>
      </x:font>
    </x:dxf>
    <x:dxf>
      <x:font>
        <x:b/>
        <x:color rgb="FF9C2424"/>
      </x:font>
    </x:dxf>
    <x:dxf>
      <x:font>
        <x:b/>
        <x:color rgb="FF9C24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c8478315148a7" /><Relationship Type="http://schemas.openxmlformats.org/officeDocument/2006/relationships/theme" Target="/xl/theme/theme1.xml" Id="R3d8ae6d0787644dd" /><Relationship Type="http://schemas.openxmlformats.org/officeDocument/2006/relationships/sharedStrings" Target="/xl/sharedStrings.xml" Id="R2fcb3974bb1b40cf" /><Relationship Type="http://schemas.openxmlformats.org/officeDocument/2006/relationships/worksheet" Target="/xl/worksheets/sheet1.xml" Id="Rd712c935c98d46ed" /><Relationship Type="http://schemas.openxmlformats.org/officeDocument/2006/relationships/worksheet" Target="/xl/worksheets/sheet2.xml" Id="R4cd0bcd43d5b44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D48"/>
  </x:sheetPr>
  <x:sheetViews>
    <x:sheetView showGridLines="0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3" hidden="0" customWidth="1"/>
    <x:col min="5" max="5" width="32" hidden="0" customWidth="1"/>
    <x:col min="6" max="6" width="16" hidden="0" customWidth="1"/>
    <x:col min="7" max="7" width="13" hidden="0" customWidth="1"/>
    <x:col min="8" max="8" width="1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Hotel washer capacity calculator</x:v>
      </x:c>
      <x:c r="B2" s="3"/>
      <x:c r="C2" s="3"/>
      <x:c r="D2" s="3"/>
      <x:c r="E2" s="3"/>
      <x:c r="F2" s="3"/>
      <x:c r="G2" s="3"/>
      <x:c r="H2" s="3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23" customHeight="1">
      <x:c r="A4" s="6" t="str">
        <x:v>Hypothetical example. Replace amber inputs with measured peak-day values. All linen weights are dry kg.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3"/>
      <x:c r="B5" s="3"/>
      <x:c r="C5" s="3"/>
      <x:c r="D5" s="3"/>
      <x:c r="E5" s="3"/>
      <x:c r="F5" s="3"/>
      <x:c r="G5" s="3"/>
      <x:c r="H5" s="3"/>
    </x:row>
    <x:row r="6" ht="28" customHeight="1">
      <x:c r="A6" s="12" t="str">
        <x:v>Daily washer capacity</x:v>
      </x:c>
      <x:c r="B6" s="13" t="str">
        <x:v>Installed</x:v>
      </x:c>
      <x:c r="C6" s="14" t="str">
        <x:v>Alternative</x:v>
      </x:c>
      <x:c r="D6" s="3"/>
      <x:c r="E6" s="12" t="str">
        <x:v>Operating calculation</x:v>
      </x:c>
      <x:c r="F6" s="14" t="str">
        <x:v>Value</x:v>
      </x:c>
      <x:c r="G6" s="3"/>
      <x:c r="H6" s="3"/>
    </x:row>
    <x:row r="7" ht="23" customHeight="1">
      <x:c r="A7" s="3" t="str">
        <x:v>Washer count</x:v>
      </x:c>
      <x:c r="B7" s="25" t="n">
        <x:f>IF(AND(ISNUMBER(B26),B26&gt;=0,B26=INT(B26)),B26,"n.a.")</x:f>
        <x:v>3</x:v>
      </x:c>
      <x:c r="C7" s="25" t="n">
        <x:f>IF(AND(ISNUMBER(B27),B27&gt;=0,B27=INT(B27)),B27,"n.a.")</x:f>
        <x:v>4</x:v>
      </x:c>
      <x:c r="D7" s="3"/>
      <x:c r="E7" s="3" t="str">
        <x:v>Peak load required (kg)</x:v>
      </x:c>
      <x:c r="F7" s="24" t="n">
        <x:f>'Demand'!E18</x:f>
        <x:v>1257</x:v>
      </x:c>
      <x:c r="G7" s="3"/>
      <x:c r="H7" s="3"/>
    </x:row>
    <x:row r="8" ht="23" customHeight="1">
      <x:c r="A8" s="28" t="str">
        <x:v>Practical capacity (kg)</x:v>
      </x:c>
      <x:c r="B8" s="29" t="n">
        <x:f>IF(AND(ISNUMBER(B7),ISNUMBER($F$12)),B7*$F$12,"n.a.")</x:f>
        <x:v>1260</x:v>
      </x:c>
      <x:c r="C8" s="29" t="n">
        <x:f>IF(AND(ISNUMBER(C7),ISNUMBER($F$12)),C7*$F$12,"n.a.")</x:f>
        <x:v>1680</x:v>
      </x:c>
      <x:c r="D8" s="3"/>
      <x:c r="E8" s="3" t="str">
        <x:v>Available minutes / washer</x:v>
      </x:c>
      <x:c r="F8" s="24" t="n">
        <x:f>IF(AND(COUNT(B20:B21)=2,B20&gt;0,B20&lt;=24,B21&gt;=0,B21&lt;=B20*60),B20*60-B21,"n.a.")</x:f>
        <x:v>420</x:v>
      </x:c>
      <x:c r="G8" s="3"/>
      <x:c r="H8" s="3"/>
    </x:row>
    <x:row r="9" ht="23" customHeight="1">
      <x:c r="A9" s="3" t="str">
        <x:v>Headroom / (deficit) (kg)</x:v>
      </x:c>
      <x:c r="B9" s="24" t="n">
        <x:f>IF(AND(ISNUMBER(B8),ISNUMBER($F$7)),B8-$F$7,"n.a.")</x:f>
        <x:v>3</x:v>
      </x:c>
      <x:c r="C9" s="24" t="n">
        <x:f>IF(AND(ISNUMBER(C8),ISNUMBER($F$7)),C8-$F$7,"n.a.")</x:f>
        <x:v>423</x:v>
      </x:c>
      <x:c r="D9" s="3"/>
      <x:c r="E9" s="3" t="str">
        <x:v>Total batch turnaround (min)</x:v>
      </x:c>
      <x:c r="F9" s="24" t="n">
        <x:f>IF(AND(COUNT(B22:B23)=2,B22&gt;0,B23&gt;=0),SUM(B22:B23),"n.a.")</x:f>
        <x:v>60</x:v>
      </x:c>
      <x:c r="G9" s="3"/>
      <x:c r="H9" s="3"/>
    </x:row>
    <x:row r="10" ht="23" customHeight="1">
      <x:c r="A10" s="3" t="str">
        <x:v>Unprocessed shortfall (kg)</x:v>
      </x:c>
      <x:c r="B10" s="24" t="n">
        <x:f>IF(ISNUMBER(B9),MAX(0,-B9),"n.a.")</x:f>
        <x:v>0</x:v>
      </x:c>
      <x:c r="C10" s="24" t="n">
        <x:f>IF(ISNUMBER(C9),MAX(0,-C9),"n.a.")</x:f>
        <x:v>0</x:v>
      </x:c>
      <x:c r="D10" s="3"/>
      <x:c r="E10" s="3" t="str">
        <x:v>Whole batches / washer</x:v>
      </x:c>
      <x:c r="F10" s="25" t="n">
        <x:f>IF(COUNT(F8:F9)=2,FLOOR(F8/F9,1),"n.a.")</x:f>
        <x:v>7</x:v>
      </x:c>
      <x:c r="G10" s="3"/>
      <x:c r="H10" s="3"/>
    </x:row>
    <x:row r="11" ht="23" customHeight="1">
      <x:c r="A11" s="3" t="str">
        <x:v>Capacity utilization</x:v>
      </x:c>
      <x:c r="B11" s="26" t="n">
        <x:f>IF(AND(ISNUMBER(B8),ISNUMBER($F$7)),IF(B8&gt;0,$F$7/B8,"n.a."),"n.a.")</x:f>
        <x:v>0.9976190476190476</x:v>
      </x:c>
      <x:c r="C11" s="26" t="n">
        <x:f>IF(AND(ISNUMBER(C8),ISNUMBER($F$7)),IF(C8&gt;0,$F$7/C8,"n.a."),"n.a.")</x:f>
        <x:v>0.7482142857142857</x:v>
      </x:c>
      <x:c r="D11" s="3"/>
      <x:c r="E11" s="3" t="str">
        <x:v>Useful dry load / batch (kg)</x:v>
      </x:c>
      <x:c r="F11" s="24" t="n">
        <x:f>IF(AND(COUNT(B24:B25)=2,B24&gt;0,B25&gt;0,B25&lt;=1),B24*B25,"n.a.")</x:f>
        <x:v>60</x:v>
      </x:c>
      <x:c r="G11" s="3"/>
      <x:c r="H11" s="3"/>
    </x:row>
    <x:row r="12" ht="23" customHeight="1">
      <x:c r="A12" s="28" t="str">
        <x:v>Capacity after 1 outage (kg)</x:v>
      </x:c>
      <x:c r="B12" s="29" t="n">
        <x:f>IF(AND(ISNUMBER(B7),ISNUMBER($F$12)),MAX(0,B7-1)*$F$12,"n.a.")</x:f>
        <x:v>840</x:v>
      </x:c>
      <x:c r="C12" s="29" t="n">
        <x:f>IF(AND(ISNUMBER(C7),ISNUMBER($F$12)),MAX(0,C7-1)*$F$12,"n.a.")</x:f>
        <x:v>1260</x:v>
      </x:c>
      <x:c r="D12" s="3"/>
      <x:c r="E12" s="3" t="str">
        <x:v>Practical kg / washer / day</x:v>
      </x:c>
      <x:c r="F12" s="24" t="n">
        <x:f>IF(COUNT(F10:F11)=2,F10*F11,"n.a.")</x:f>
        <x:v>420</x:v>
      </x:c>
      <x:c r="G12" s="3"/>
      <x:c r="H12" s="3"/>
    </x:row>
    <x:row r="13" ht="23" customHeight="1">
      <x:c r="A13" s="3" t="str">
        <x:v>Outage shortfall (kg)</x:v>
      </x:c>
      <x:c r="B13" s="24" t="n">
        <x:f>IF(AND(ISNUMBER(B12),ISNUMBER($F$7)),MAX(0,$F$7-B12),"n.a.")</x:f>
        <x:v>417</x:v>
      </x:c>
      <x:c r="C13" s="24" t="n">
        <x:f>IF(AND(ISNUMBER(C12),ISNUMBER($F$7)),MAX(0,$F$7-C12),"n.a.")</x:f>
        <x:v>0</x:v>
      </x:c>
      <x:c r="D13" s="3"/>
      <x:c r="E13" s="3" t="str">
        <x:v>Nominal kg / washer / day</x:v>
      </x:c>
      <x:c r="F13" s="24" t="n">
        <x:f>IF(AND(ISNUMBER(F10),ISNUMBER(B24),B24&gt;0),F10*B24,"n.a.")</x:f>
        <x:v>420</x:v>
      </x:c>
      <x:c r="G13" s="3"/>
      <x:c r="H13" s="3"/>
    </x:row>
    <x:row r="14" ht="23" customHeight="1">
      <x:c r="A14" s="3" t="str">
        <x:v>Nominal capacity (kg)</x:v>
      </x:c>
      <x:c r="B14" s="24" t="n">
        <x:f>IF(AND(ISNUMBER(B7),ISNUMBER($F$13)),B7*$F$13,"n.a.")</x:f>
        <x:v>1260</x:v>
      </x:c>
      <x:c r="C14" s="24" t="n">
        <x:f>IF(AND(ISNUMBER(C7),ISNUMBER($F$13)),C7*$F$13,"n.a.")</x:f>
        <x:v>1680</x:v>
      </x:c>
      <x:c r="D14" s="3"/>
      <x:c r="E14" s="3" t="str">
        <x:v>Unfilled time / washer (min)</x:v>
      </x:c>
      <x:c r="F14" s="24" t="n">
        <x:f>IF(COUNT(F8:F10)=3,F8-F9*F10,"n.a.")</x:f>
        <x:v>0</x:v>
      </x:c>
      <x:c r="G14" s="3"/>
      <x:c r="H14" s="3"/>
    </x:row>
    <x:row r="15" ht="23" customHeight="1">
      <x:c r="A15" s="3" t="str">
        <x:v>Outage headroom / (deficit) (kg)</x:v>
      </x:c>
      <x:c r="B15" s="24" t="n">
        <x:f>IF(AND(ISNUMBER(B12),ISNUMBER($F$7)),B12-$F$7,"n.a.")</x:f>
        <x:v>-417</x:v>
      </x:c>
      <x:c r="C15" s="24" t="n">
        <x:f>IF(AND(ISNUMBER(C12),ISNUMBER($F$7)),C12-$F$7,"n.a.")</x:f>
        <x:v>3</x:v>
      </x:c>
      <x:c r="D15" s="3"/>
      <x:c r="E15" s="28" t="str">
        <x:v>Minimum equal-size washers</x:v>
      </x:c>
      <x:c r="F15" s="31" t="n">
        <x:f>IF(AND(ISNUMBER(F7),ISNUMBER(F12)),IF(F7=0,0,IF(F12&gt;0,CEILING(F7/F12,1),"No capacity")),"n.a.")</x:f>
        <x:v>3</x:v>
      </x:c>
      <x:c r="G15" s="3"/>
      <x:c r="H15" s="3"/>
    </x:row>
    <x:row r="16" ht="23" customHeight="1">
      <x:c r="A16" s="3"/>
      <x:c r="B16" s="3"/>
      <x:c r="C16" s="3"/>
      <x:c r="D16" s="3"/>
      <x:c r="E16" s="3"/>
      <x:c r="F16" s="3"/>
      <x:c r="G16" s="3"/>
      <x:c r="H16" s="3"/>
    </x:row>
    <x:row r="17" ht="23" customHeight="1">
      <x:c r="A17" s="3"/>
      <x:c r="B17" s="3"/>
      <x:c r="C17" s="3"/>
      <x:c r="D17" s="3"/>
      <x:c r="E17" s="3"/>
      <x:c r="F17" s="3"/>
      <x:c r="G17" s="3"/>
      <x:c r="H17" s="3"/>
    </x:row>
    <x:row r="18" ht="23" customHeight="1">
      <x:c r="A18" s="3"/>
      <x:c r="B18" s="3"/>
      <x:c r="C18" s="3"/>
      <x:c r="D18" s="3"/>
      <x:c r="E18" s="3"/>
      <x:c r="F18" s="3"/>
      <x:c r="G18" s="3"/>
      <x:c r="H18" s="3"/>
    </x:row>
    <x:row r="19" ht="28" customHeight="1">
      <x:c r="A19" s="12" t="str">
        <x:v>Shared operating inputs</x:v>
      </x:c>
      <x:c r="B19" s="13" t="str">
        <x:v>Value</x:v>
      </x:c>
      <x:c r="C19" s="14" t="str">
        <x:v>Unit</x:v>
      </x:c>
      <x:c r="D19" s="3"/>
      <x:c r="E19" s="16" t="str">
        <x:v>Input definitions</x:v>
      </x:c>
      <x:c r="F19" s="15"/>
      <x:c r="G19" s="15"/>
      <x:c r="H19" s="15"/>
    </x:row>
    <x:row r="20" ht="23" customHeight="1">
      <x:c r="A20" s="3" t="str">
        <x:v>Scheduled shift</x:v>
      </x:c>
      <x:c r="B20" s="21" t="n">
        <x:v>8</x:v>
      </x:c>
      <x:c r="C20" s="3" t="str">
        <x:v>hours / day</x:v>
      </x:c>
      <x:c r="D20" s="3"/>
      <x:c r="E20" s="17" t="str">
        <x:v>Scheduled operating window for each washer.</x:v>
      </x:c>
      <x:c r="F20" s="3"/>
      <x:c r="G20" s="3"/>
      <x:c r="H20" s="3"/>
    </x:row>
    <x:row r="21" ht="23" customHeight="1">
      <x:c r="A21" s="3" t="str">
        <x:v>Washer unavailable</x:v>
      </x:c>
      <x:c r="B21" s="21" t="n">
        <x:v>60</x:v>
      </x:c>
      <x:c r="C21" s="3" t="str">
        <x:v>min / day</x:v>
      </x:c>
      <x:c r="D21" s="3"/>
      <x:c r="E21" s="17" t="str">
        <x:v>Subtract only time when the washer cannot run.</x:v>
      </x:c>
      <x:c r="F21" s="3"/>
      <x:c r="G21" s="3"/>
      <x:c r="H21" s="3"/>
    </x:row>
    <x:row r="22" ht="23" customHeight="1">
      <x:c r="A22" s="3" t="str">
        <x:v>Programmed wash cycle</x:v>
      </x:c>
      <x:c r="B22" s="21" t="n">
        <x:v>50</x:v>
      </x:c>
      <x:c r="C22" s="3" t="str">
        <x:v>min / batch</x:v>
      </x:c>
      <x:c r="D22" s="3"/>
      <x:c r="E22" s="17" t="str">
        <x:v>Measured fill-to-finish program time.</x:v>
      </x:c>
      <x:c r="F22" s="3"/>
      <x:c r="G22" s="3"/>
      <x:c r="H22" s="3"/>
    </x:row>
    <x:row r="23" ht="23" customHeight="1">
      <x:c r="A23" s="3" t="str">
        <x:v>Load, unload and reset</x:v>
      </x:c>
      <x:c r="B23" s="21" t="n">
        <x:v>10</x:v>
      </x:c>
      <x:c r="C23" s="3" t="str">
        <x:v>min / batch</x:v>
      </x:c>
      <x:c r="D23" s="3"/>
      <x:c r="E23" s="17" t="str">
        <x:v>Additional handling time counted once per batch.</x:v>
      </x:c>
      <x:c r="F23" s="3"/>
      <x:c r="G23" s="3"/>
      <x:c r="H23" s="3"/>
    </x:row>
    <x:row r="24" ht="23" customHeight="1">
      <x:c r="A24" s="3" t="str">
        <x:v>Rated dry-load capacity</x:v>
      </x:c>
      <x:c r="B24" s="21" t="n">
        <x:v>60</x:v>
      </x:c>
      <x:c r="C24" s="3" t="str">
        <x:v>kg / washer</x:v>
      </x:c>
      <x:c r="D24" s="3"/>
      <x:c r="E24" s="17" t="str">
        <x:v>Confirm textile and program rating with the supplier.</x:v>
      </x:c>
      <x:c r="F24" s="3"/>
      <x:c r="G24" s="3"/>
      <x:c r="H24" s="3"/>
    </x:row>
    <x:row r="25" ht="23" customHeight="1">
      <x:c r="A25" s="3" t="str">
        <x:v>Useful load fraction</x:v>
      </x:c>
      <x:c r="B25" s="22" t="n">
        <x:v>1</x:v>
      </x:c>
      <x:c r="C25" s="3" t="str">
        <x:v>of rated kg</x:v>
      </x:c>
      <x:c r="D25" s="3"/>
      <x:c r="E25" s="17" t="str">
        <x:v>Measured useful kg divided by rated dry-load kg.</x:v>
      </x:c>
      <x:c r="F25" s="3"/>
      <x:c r="G25" s="3"/>
      <x:c r="H25" s="3"/>
    </x:row>
    <x:row r="26" ht="23" customHeight="1">
      <x:c r="A26" s="3" t="str">
        <x:v>Installed washer count</x:v>
      </x:c>
      <x:c r="B26" s="23" t="n">
        <x:v>3</x:v>
      </x:c>
      <x:c r="C26" s="3" t="str">
        <x:v>washers</x:v>
      </x:c>
      <x:c r="D26" s="3"/>
      <x:c r="E26" s="17" t="str">
        <x:v>Identical washers working the same schedule.</x:v>
      </x:c>
      <x:c r="F26" s="3"/>
      <x:c r="G26" s="3"/>
      <x:c r="H26" s="3"/>
    </x:row>
    <x:row r="27" ht="23" customHeight="1">
      <x:c r="A27" s="3" t="str">
        <x:v>Alternative washer count</x:v>
      </x:c>
      <x:c r="B27" s="23" t="n">
        <x:v>4</x:v>
      </x:c>
      <x:c r="C27" s="3" t="str">
        <x:v>washers</x:v>
      </x:c>
      <x:c r="D27" s="3"/>
      <x:c r="E27" s="17" t="str">
        <x:v>A second fleet count using the same operating inputs.</x:v>
      </x:c>
      <x:c r="F27" s="3"/>
      <x:c r="G27" s="3"/>
      <x:c r="H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</x:row>
    <x:row r="30" ht="23" customHeight="1">
      <x:c r="A30" s="32" t="str">
        <x:v>How to interpret the result</x:v>
      </x:c>
      <x:c r="B30" s="3"/>
      <x:c r="C30" s="3"/>
      <x:c r="D30" s="3"/>
      <x:c r="E30" s="3"/>
      <x:c r="F30" s="3"/>
      <x:c r="G30" s="3"/>
      <x:c r="H30" s="3"/>
    </x:row>
    <x:row r="31" ht="23" customHeight="1">
      <x:c r="A31" s="6" t="str">
        <x:v>Headroom equals practical capacity minus demand. Shortfall is the positive amount left unprocessed.</x:v>
      </x:c>
      <x:c r="B31" s="3"/>
      <x:c r="C31" s="3"/>
      <x:c r="D31" s="3"/>
      <x:c r="E31" s="3"/>
      <x:c r="F31" s="3"/>
      <x:c r="G31" s="3"/>
      <x:c r="H31" s="3"/>
    </x:row>
    <x:row r="32" ht="23" customHeight="1">
      <x:c r="A32" s="6" t="str">
        <x:v>Nominal capacity uses rated kg per batch. Practical capacity also applies the useful load fraction.</x:v>
      </x:c>
      <x:c r="B32" s="3"/>
      <x:c r="C32" s="3"/>
      <x:c r="D32" s="3"/>
      <x:c r="E32" s="3"/>
      <x:c r="F32" s="3"/>
      <x:c r="G32" s="3"/>
      <x:c r="H32" s="3"/>
    </x:row>
    <x:row r="33" ht="23" customHeight="1">
      <x:c r="A33" s="6" t="str">
        <x:v>For a 65-minute turnaround trial, set the programmed wash cycle to 55 minutes and leave handling at 10.</x:v>
      </x:c>
      <x:c r="B33" s="3"/>
      <x:c r="C33" s="3"/>
      <x:c r="D33" s="3"/>
      <x:c r="E33" s="3"/>
      <x:c r="F33" s="3"/>
      <x:c r="G33" s="3"/>
      <x:c r="H33" s="3"/>
    </x:row>
    <x:row r="34" ht="23" customHeight="1">
      <x:c r="A34" s="6" t="str">
        <x:v>Unavailable time excludes the per-batch handling already entered above. Do not count the same lost time twice.</x:v>
      </x:c>
      <x:c r="B34" s="3"/>
      <x:c r="C34" s="3"/>
      <x:c r="D34" s="3"/>
      <x:c r="E34" s="3"/>
      <x:c r="F34" s="3"/>
      <x:c r="G34" s="3"/>
      <x:c r="H34" s="3"/>
    </x:row>
    <x:row r="35" ht="23" customHeight="1">
      <x:c r="A35" s="6" t="str">
        <x:v>Whole batches must finish within the available window. The minimum count has no built-in reserve margin.</x:v>
      </x:c>
      <x:c r="B35" s="3"/>
      <x:c r="C35" s="3"/>
      <x:c r="D35" s="3"/>
      <x:c r="E35" s="3"/>
      <x:c r="F35" s="3"/>
      <x:c r="G35" s="3"/>
      <x:c r="H35" s="3"/>
    </x:row>
    <x:row r="36" ht="23" customHeight="1">
      <x:c r="A36" s="6" t="str">
        <x:v>Wash capacity does not establish dry, ironed or folded output. Check downstream equipment, labor and deadlines.</x:v>
      </x:c>
      <x:c r="B36" s="3"/>
      <x:c r="C36" s="3"/>
      <x:c r="D36" s="3"/>
      <x:c r="E36" s="3"/>
      <x:c r="F36" s="3"/>
      <x:c r="G36" s="3"/>
      <x:c r="H36" s="3"/>
    </x:row>
    <x:row r="37" ht="23" customHeight="1">
      <x:c r="A37" s="6" t="str">
        <x:v>n.a. means a required input is missing or invalid, or utilization has zero capacity as its denominator.</x:v>
      </x:c>
      <x:c r="B37" s="3"/>
      <x:c r="C37" s="3"/>
      <x:c r="D37" s="3"/>
      <x:c r="E37" s="3"/>
      <x:c r="F37" s="3"/>
      <x:c r="G37" s="3"/>
      <x:c r="H37" s="3"/>
    </x:row>
    <x:row r="38">
      <x:c r="A38" s="33" t="str">
        <x:v>Aggregate screen only. Separate linen programs and partial loads can require more machines.</x:v>
      </x:c>
      <x:c r="B38"/>
      <x:c r="C38"/>
      <x:c r="D38"/>
      <x:c r="E38"/>
      <x:c r="F38"/>
      <x:c r="G38"/>
      <x:c r="H38"/>
    </x:row>
  </x:sheetData>
  <x:conditionalFormatting sqref="B9:C9">
    <x:cfRule type="cellIs" dxfId="0" priority="1" operator="lessThan">
      <x:formula>0</x:formula>
    </x:cfRule>
  </x:conditionalFormatting>
  <x:conditionalFormatting sqref="B15:C15">
    <x:cfRule type="cellIs" dxfId="1" priority="2" operator="lessThan">
      <x:formula>0</x:formula>
    </x:cfRule>
  </x:conditionalFormatting>
  <x:conditionalFormatting sqref="B10:C10">
    <x:cfRule type="cellIs" dxfId="2" priority="3" operator="greaterThan">
      <x:formula>0</x:formula>
    </x:cfRule>
  </x:conditionalFormatting>
  <x:conditionalFormatting sqref="B13:C13">
    <x:cfRule type="cellIs" dxfId="3" priority="4" operator="greaterThan">
      <x:formula>0</x:formula>
    </x:cfRule>
  </x:conditionalFormatting>
  <x:conditionalFormatting sqref="B11:C11">
    <x:cfRule type="cellIs" dxfId="4" priority="5" operator="greaterThan">
      <x:formula>1</x:formula>
    </x:cfRule>
  </x:conditionalFormatting>
  <x:conditionalFormatting sqref="B7:C15">
    <x:cfRule type="containsText" dxfId="5" priority="6" operator="containsText" text="n.a."/>
  </x:conditionalFormatting>
  <x:conditionalFormatting sqref="F7:F15">
    <x:cfRule type="containsText" dxfId="6" priority="7" operator="containsText" text="n.a."/>
  </x:conditionalFormatting>
  <x:dataValidations count="7">
    <x:dataValidation type="decimal" operator="between" sqref="B20">
      <x:formula1>0.01</x:formula1>
      <x:formula2>24</x:formula2>
    </x:dataValidation>
    <x:dataValidation type="decimal" operator="between" sqref="B21">
      <x:formula1>0</x:formula1>
      <x:formula2>1440</x:formula2>
    </x:dataValidation>
    <x:dataValidation type="decimal" operator="between" sqref="B22">
      <x:formula1>0.01</x:formula1>
      <x:formula2>1440</x:formula2>
    </x:dataValidation>
    <x:dataValidation type="decimal" operator="between" sqref="B23">
      <x:formula1>0</x:formula1>
      <x:formula2>1440</x:formula2>
    </x:dataValidation>
    <x:dataValidation type="decimal" operator="between" sqref="B24">
      <x:formula1>0.01</x:formula1>
      <x:formula2>10000</x:formula2>
    </x:dataValidation>
    <x:dataValidation type="decimal" operator="between" sqref="B25">
      <x:formula1>0.000001</x:formula1>
      <x:formula2>1</x:formula2>
    </x:dataValidation>
    <x:dataValidation type="whole" operator="between" sqref="B26:B27">
      <x:formula1>0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E98B6"/>
  </x:sheetPr>
  <x:sheetViews>
    <x:sheetView showGridLines="0" workbookViewId="0"/>
  </x:sheetViews>
  <x:sheetFormatPr defaultRowHeight="15"/>
  <x:cols>
    <x:col min="1" max="1" width="31" hidden="0" customWidth="1"/>
    <x:col min="2" max="2" width="14" hidden="0" customWidth="1"/>
    <x:col min="3" max="3" width="15" hidden="0" customWidth="1"/>
    <x:col min="4" max="4" width="17" hidden="0" customWidth="1"/>
    <x:col min="5" max="5" width="20" hidden="0" customWidth="1"/>
    <x:col min="6" max="6" width="3" hidden="0" customWidth="1"/>
    <x:col min="7" max="7" width="13" hidden="0" customWidth="1"/>
    <x:col min="8" max="8" width="1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Peak dry-linen demand</x:v>
      </x:c>
      <x:c r="B2" s="3"/>
      <x:c r="C2" s="3"/>
      <x:c r="D2" s="3"/>
      <x:c r="E2" s="3"/>
      <x:c r="F2" s="3"/>
      <x:c r="G2" s="3"/>
      <x:c r="H2" s="3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23" customHeight="1">
      <x:c r="A4" s="6" t="str">
        <x:v>All starting figures are hypothetical. Enter zero for a measured zero; keep required inputs populated.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3"/>
      <x:c r="B5" s="3"/>
      <x:c r="C5" s="3"/>
      <x:c r="D5" s="3"/>
      <x:c r="E5" s="3"/>
      <x:c r="F5" s="3"/>
      <x:c r="G5" s="3"/>
      <x:c r="H5" s="3"/>
    </x:row>
    <x:row r="6" ht="28" customHeight="1">
      <x:c r="A6" s="12" t="str">
        <x:v>Fresh linen stream</x:v>
      </x:c>
      <x:c r="B6" s="13" t="str">
        <x:v>Quantity</x:v>
      </x:c>
      <x:c r="C6" s="13" t="str">
        <x:v>Dry kg / unit</x:v>
      </x:c>
      <x:c r="D6" s="13" t="str">
        <x:v>Direct dry kg</x:v>
      </x:c>
      <x:c r="E6" s="14" t="str">
        <x:v>Fresh dry kg</x:v>
      </x:c>
      <x:c r="F6" s="3"/>
      <x:c r="G6" s="3"/>
      <x:c r="H6" s="3"/>
    </x:row>
    <x:row r="7" ht="23" customHeight="1">
      <x:c r="A7" s="3" t="str">
        <x:v>Departure rooms</x:v>
      </x:c>
      <x:c r="B7" s="23" t="n">
        <x:v>150</x:v>
      </x:c>
      <x:c r="C7" s="21" t="n">
        <x:v>5</x:v>
      </x:c>
      <x:c r="D7" s="24"/>
      <x:c r="E7" s="24" t="n">
        <x:f>IF(AND(COUNT(B7:C7)=2,B7&gt;=0,B7=INT(B7),C7&gt;=0),B7*C7,"n.a.")</x:f>
        <x:v>750</x:v>
      </x:c>
      <x:c r="F7" s="3"/>
      <x:c r="G7" s="3"/>
      <x:c r="H7" s="3"/>
    </x:row>
    <x:row r="8" ht="23" customHeight="1">
      <x:c r="A8" s="3" t="str">
        <x:v>Stayover rooms</x:v>
      </x:c>
      <x:c r="B8" s="23" t="n">
        <x:v>100</x:v>
      </x:c>
      <x:c r="C8" s="21" t="n">
        <x:v>2</x:v>
      </x:c>
      <x:c r="D8" s="24"/>
      <x:c r="E8" s="24" t="n">
        <x:f>IF(AND(COUNT(B8:C8)=2,B8&gt;=0,B8=INT(B8),C8&gt;=0),B8*C8,"n.a.")</x:f>
        <x:v>200</x:v>
      </x:c>
      <x:c r="F8" s="3"/>
      <x:c r="G8" s="3"/>
      <x:c r="H8" s="3"/>
    </x:row>
    <x:row r="9" ht="23" customHeight="1">
      <x:c r="A9" s="3" t="str">
        <x:v>Food-service covers</x:v>
      </x:c>
      <x:c r="B9" s="23" t="n">
        <x:v>100</x:v>
      </x:c>
      <x:c r="C9" s="21" t="n">
        <x:v>0.4</x:v>
      </x:c>
      <x:c r="D9" s="24"/>
      <x:c r="E9" s="24" t="n">
        <x:f>IF(AND(COUNT(B9:C9)=2,B9&gt;=0,B9=INT(B9),C9&gt;=0),B9*C9,"n.a.")</x:f>
        <x:v>40</x:v>
      </x:c>
      <x:c r="F9" s="3"/>
      <x:c r="G9" s="3"/>
      <x:c r="H9" s="3"/>
    </x:row>
    <x:row r="10" ht="23" customHeight="1">
      <x:c r="A10" s="3" t="str">
        <x:v>Spa / pool towels</x:v>
      </x:c>
      <x:c r="B10" s="3"/>
      <x:c r="C10" s="24"/>
      <x:c r="D10" s="21" t="n">
        <x:v>100</x:v>
      </x:c>
      <x:c r="E10" s="24" t="n">
        <x:f>IF(AND(ISNUMBER(D10),D10&gt;=0),D10,"n.a.")</x:f>
        <x:v>100</x:v>
      </x:c>
      <x:c r="F10" s="3"/>
      <x:c r="G10" s="3"/>
      <x:c r="H10" s="3"/>
    </x:row>
    <x:row r="11" ht="23" customHeight="1">
      <x:c r="A11" s="3" t="str">
        <x:v>Uniforms</x:v>
      </x:c>
      <x:c r="B11" s="3"/>
      <x:c r="C11" s="24"/>
      <x:c r="D11" s="21" t="n">
        <x:v>50</x:v>
      </x:c>
      <x:c r="E11" s="24" t="n">
        <x:f>IF(AND(ISNUMBER(D11),D11&gt;=0),D11,"n.a.")</x:f>
        <x:v>50</x:v>
      </x:c>
      <x:c r="F11" s="3"/>
      <x:c r="G11" s="3"/>
      <x:c r="H11" s="3"/>
    </x:row>
    <x:row r="12" ht="23" customHeight="1">
      <x:c r="A12" s="3"/>
      <x:c r="B12" s="3"/>
      <x:c r="C12" s="24"/>
      <x:c r="D12" s="24"/>
      <x:c r="E12" s="24"/>
      <x:c r="F12" s="3"/>
      <x:c r="G12" s="3"/>
      <x:c r="H12" s="3"/>
    </x:row>
    <x:row r="13" ht="23" customHeight="1">
      <x:c r="A13" s="28" t="str">
        <x:v>Fresh linen subtotal</x:v>
      </x:c>
      <x:c r="B13" s="28"/>
      <x:c r="C13" s="29"/>
      <x:c r="D13" s="29"/>
      <x:c r="E13" s="29" t="n">
        <x:f>IF(COUNT(E7:E11)=5,SUM(E7:E11),"n.a.")</x:f>
        <x:v>1140</x:v>
      </x:c>
      <x:c r="F13" s="3"/>
      <x:c r="G13" s="3"/>
      <x:c r="H13" s="3"/>
    </x:row>
    <x:row r="14" ht="23" customHeight="1">
      <x:c r="A14" s="3"/>
      <x:c r="B14" s="3"/>
      <x:c r="C14" s="24"/>
      <x:c r="D14" s="24"/>
      <x:c r="E14" s="24"/>
      <x:c r="F14" s="3"/>
      <x:c r="G14" s="3"/>
      <x:c r="H14" s="3"/>
    </x:row>
    <x:row r="15" ht="23" customHeight="1">
      <x:c r="A15" s="3" t="str">
        <x:v>Rewash fraction of fresh load</x:v>
      </x:c>
      <x:c r="B15" s="3"/>
      <x:c r="C15" s="22" t="n">
        <x:v>0.05</x:v>
      </x:c>
      <x:c r="D15" s="24" t="str">
        <x:v>of fresh kg</x:v>
      </x:c>
      <x:c r="E15" s="24" t="n">
        <x:f>IF(AND(ISNUMBER(E13),ISNUMBER(C15),C15&gt;=0,C15&lt;=1),E13*C15,"n.a.")</x:f>
        <x:v>57</x:v>
      </x:c>
      <x:c r="F15" s="3"/>
      <x:c r="G15" s="3"/>
      <x:c r="H15" s="3"/>
    </x:row>
    <x:row r="16" ht="23" customHeight="1">
      <x:c r="A16" s="3" t="str">
        <x:v>Backlog to clear that day</x:v>
      </x:c>
      <x:c r="B16" s="3"/>
      <x:c r="C16" s="21" t="n">
        <x:v>60</x:v>
      </x:c>
      <x:c r="D16" s="24" t="str">
        <x:v>dry kg</x:v>
      </x:c>
      <x:c r="E16" s="24" t="n">
        <x:f>IF(AND(ISNUMBER(C16),C16&gt;=0),C16,"n.a.")</x:f>
        <x:v>60</x:v>
      </x:c>
      <x:c r="F16" s="3"/>
      <x:c r="G16" s="3"/>
      <x:c r="H16" s="3"/>
    </x:row>
    <x:row r="17" ht="23" customHeight="1">
      <x:c r="A17" s="3"/>
      <x:c r="B17" s="3"/>
      <x:c r="C17" s="24"/>
      <x:c r="D17" s="24"/>
      <x:c r="E17" s="24"/>
      <x:c r="F17" s="3"/>
      <x:c r="G17" s="3"/>
      <x:c r="H17" s="3"/>
    </x:row>
    <x:row r="18" ht="23" customHeight="1">
      <x:c r="A18" s="28" t="str">
        <x:v>Peak load required</x:v>
      </x:c>
      <x:c r="B18" s="28"/>
      <x:c r="C18" s="29"/>
      <x:c r="D18" s="29"/>
      <x:c r="E18" s="29" t="n">
        <x:f>IF(COUNT(E13,E15:E16)=3,SUM(E13,E15:E16),"n.a.")</x:f>
        <x:v>1257</x:v>
      </x:c>
      <x:c r="F18" s="3"/>
      <x:c r="G18" s="3"/>
      <x:c r="H18" s="3"/>
    </x:row>
    <x:row r="19" ht="23" customHeight="1">
      <x:c r="A19" s="3"/>
      <x:c r="B19" s="3"/>
      <x:c r="C19" s="3"/>
      <x:c r="D19" s="3"/>
      <x:c r="E19" s="3"/>
      <x:c r="F19" s="3"/>
      <x:c r="G19" s="3"/>
      <x:c r="H19" s="3"/>
    </x:row>
    <x:row r="20" ht="23" customHeight="1">
      <x:c r="A20" s="3"/>
      <x:c r="B20" s="3"/>
      <x:c r="C20" s="3"/>
      <x:c r="D20" s="3"/>
      <x:c r="E20" s="3"/>
      <x:c r="F20" s="3"/>
      <x:c r="G20" s="3"/>
      <x:c r="H20" s="3"/>
    </x:row>
    <x:row r="21" ht="23" customHeight="1">
      <x:c r="A21" s="32" t="str">
        <x:v>Demand measurement notes</x:v>
      </x:c>
      <x:c r="B21" s="3"/>
      <x:c r="C21" s="3"/>
      <x:c r="D21" s="3"/>
      <x:c r="E21" s="3"/>
      <x:c r="F21" s="3"/>
      <x:c r="G21" s="3"/>
      <x:c r="H21" s="3"/>
    </x:row>
    <x:row r="22" ht="23" customHeight="1">
      <x:c r="A22" s="6" t="str">
        <x:v>Use weighed dry linen from a representative peak day, including departures, events and non-room streams.</x:v>
      </x:c>
      <x:c r="B22" s="3"/>
      <x:c r="C22" s="3"/>
      <x:c r="D22" s="3"/>
      <x:c r="E22" s="3"/>
      <x:c r="F22" s="3"/>
      <x:c r="G22" s="3"/>
      <x:c r="H22" s="3"/>
    </x:row>
    <x:row r="23" ht="23" customHeight="1">
      <x:c r="A23" s="6" t="str">
        <x:v>Room and cover factors should reflect your actual textile mix and change policy. Avoid double counting.</x:v>
      </x:c>
      <x:c r="B23" s="3"/>
      <x:c r="C23" s="3"/>
      <x:c r="D23" s="3"/>
      <x:c r="E23" s="3"/>
      <x:c r="F23" s="3"/>
      <x:c r="G23" s="3"/>
      <x:c r="H23" s="3"/>
    </x:row>
    <x:row r="24" ht="23" customHeight="1">
      <x:c r="A24" s="6" t="str">
        <x:v>Spa / pool towels and uniforms use direct measured dry kg rather than a per-room multiplier.</x:v>
      </x:c>
      <x:c r="B24" s="3"/>
      <x:c r="C24" s="3"/>
      <x:c r="D24" s="3"/>
      <x:c r="E24" s="3"/>
      <x:c r="F24" s="3"/>
      <x:c r="G24" s="3"/>
      <x:c r="H24" s="3"/>
    </x:row>
    <x:row r="25" ht="23" customHeight="1">
      <x:c r="A25" s="6" t="str">
        <x:v>Rewash is an additional processing pass equal to the stated fraction of fresh dry kg in this simple model.</x:v>
      </x:c>
      <x:c r="B25" s="3"/>
      <x:c r="C25" s="3"/>
      <x:c r="D25" s="3"/>
      <x:c r="E25" s="3"/>
      <x:c r="F25" s="3"/>
      <x:c r="G25" s="3"/>
      <x:c r="H25" s="3"/>
    </x:row>
    <x:row r="26" ht="23" customHeight="1">
      <x:c r="A26" s="6" t="str">
        <x:v>Backlog is extra linen requiring processing that day. Rewash is not applied to backlog automatically.</x:v>
      </x:c>
      <x:c r="B26" s="3"/>
      <x:c r="C26" s="3"/>
      <x:c r="D26" s="3"/>
      <x:c r="E26" s="3"/>
      <x:c r="F26" s="3"/>
      <x:c r="G26" s="3"/>
      <x:c r="H26" s="3"/>
    </x:row>
    <x:row r="27" ht="23" customHeight="1">
      <x:c r="A27" s="6" t="str">
        <x:v>Demand includes wash work only. Record the time each stream arrives and when clean linen must be ready.</x:v>
      </x:c>
      <x:c r="B27" s="3"/>
      <x:c r="C27" s="3"/>
      <x:c r="D27" s="3"/>
      <x:c r="E27" s="3"/>
      <x:c r="F27" s="3"/>
      <x:c r="G27" s="3"/>
      <x:c r="H27" s="3"/>
    </x:row>
    <x:row r="28" ht="23" customHeight="1">
      <x:c r="A28" s="6" t="str">
        <x:v>Source: illustrative inputs created for the companion KW Hospitality article. They are not industry benchmarks.</x:v>
      </x:c>
      <x:c r="B28" s="3"/>
      <x:c r="C28" s="3"/>
      <x:c r="D28" s="3"/>
      <x:c r="E28" s="3"/>
      <x:c r="F28" s="3"/>
      <x:c r="G28" s="3"/>
      <x:c r="H28" s="3"/>
    </x:row>
  </x:sheetData>
  <x:conditionalFormatting sqref="E7:E18">
    <x:cfRule type="containsText" dxfId="7" priority="1" operator="containsText" text="n.a."/>
  </x:conditionalFormatting>
  <x:dataValidations count="5">
    <x:dataValidation type="whole" operator="between" sqref="B7:B9">
      <x:formula1>0</x:formula1>
      <x:formula2>1000000</x:formula2>
    </x:dataValidation>
    <x:dataValidation type="decimal" operator="between" sqref="C7:C9">
      <x:formula1>0</x:formula1>
      <x:formula2>1000000</x:formula2>
    </x:dataValidation>
    <x:dataValidation type="decimal" operator="between" sqref="D10:D11">
      <x:formula1>0</x:formula1>
      <x:formula2>1000000</x:formula2>
    </x:dataValidation>
    <x:dataValidation type="decimal" operator="between" sqref="C15">
      <x:formula1>0</x:formula1>
      <x:formula2>1</x:formula2>
    </x:dataValidation>
    <x:dataValidation type="decimal" operator="between" sqref="C16">
      <x:formula1>0</x:formula1>
      <x:formula2>1000000</x:formula2>
    </x:dataValidation>
  </x:dataValidations>
  <x:pageMargins left="0.7" right="0.7" top="0.75" bottom="0.75" header="0.3" footer="0.3"/>
</x:worksheet>
</file>