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4168bb55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393ea00de7a04ab5"/>
    <x:sheet xmlns:r="http://schemas.openxmlformats.org/officeDocument/2006/relationships" name="Trial Log" sheetId="2" r:id="R592a2d31da8b4cd3"/>
    <x:sheet xmlns:r="http://schemas.openxmlformats.org/officeDocument/2006/relationships" name="Instructions" sheetId="3" r:id="R2d663134f6874f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0.0%"/>
    <x:numFmt numFmtId="202" formatCode="0.00"/>
  </x:numFmts>
  <x:fonts count="6">
    <x:font>
      <x:sz val="11"/>
      <x:name val="Carlito"/>
    </x:font>
    <x:font>
      <x:sz val="10"/>
      <x:color rgb="FF172B3D"/>
      <x:name val="Arial"/>
    </x:font>
    <x:font>
      <x:b/>
      <x:sz val="16"/>
      <x:color rgb="FF142D46"/>
      <x:name val="Arial"/>
    </x:font>
    <x:font>
      <x:b/>
      <x:sz val="10"/>
      <x:color rgb="FFFFFFFF"/>
      <x:name val="Arial"/>
    </x:font>
    <x:font>
      <x:b/>
      <x:sz val="10"/>
      <x:color rgb="FF8A5300"/>
      <x:name val="Arial"/>
    </x:font>
    <x:font>
      <x:b/>
      <x:sz val="10"/>
      <x:color rgb="FF172B3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D46"/>
      </x:patternFill>
    </x:fill>
    <x:fill>
      <x:patternFill patternType="solid">
        <x:fgColor rgb="FFEEF3F7"/>
      </x:patternFill>
    </x:fill>
    <x:fill>
      <x:patternFill patternType="solid">
        <x:fgColor rgb="FFE1F0E8"/>
      </x:patternFill>
    </x:fill>
    <x:fill>
      <x:patternFill patternType="solid">
        <x:fgColor rgb="FFFFF0CA"/>
      </x:patternFill>
    </x:fill>
  </x:fills>
  <x:borders count="2">
    <x:border/>
    <x:border>
      <x:bottom style="thin">
        <x:color rgb="FF142D46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0DE"/>
        </x:patternFill>
      </x:fill>
    </x:dxf>
    <x:dxf>
      <x:font>
        <x:color rgb="FFA12622"/>
      </x:font>
      <x:fill>
        <x:patternFill patternType="solid">
          <x:bgColor rgb="FFFCE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e89296a3940e9" /><Relationship Type="http://schemas.openxmlformats.org/officeDocument/2006/relationships/theme" Target="/xl/theme/theme1.xml" Id="Rd4dd3958c7b54af9" /><Relationship Type="http://schemas.openxmlformats.org/officeDocument/2006/relationships/sharedStrings" Target="/xl/sharedStrings.xml" Id="R03ef5218562c4e8b" /><Relationship Type="http://schemas.openxmlformats.org/officeDocument/2006/relationships/worksheet" Target="/xl/worksheets/sheet1.xml" Id="R393ea00de7a04ab5" /><Relationship Type="http://schemas.openxmlformats.org/officeDocument/2006/relationships/worksheet" Target="/xl/worksheets/sheet2.xml" Id="R592a2d31da8b4cd3" /><Relationship Type="http://schemas.openxmlformats.org/officeDocument/2006/relationships/worksheet" Target="/xl/worksheets/sheet3.xml" Id="R2d663134f6874f03" /></Relationships>
</file>

<file path=xl/tables/table1.xml><?xml version="1.0" encoding="utf-8"?>
<x:table xmlns:x="http://schemas.openxmlformats.org/spreadsheetml/2006/main" id="1" name="ExtractionTrials" displayName="ExtractionTrials" ref="A6:P46" headerRowCount="1" totalsRowCount="0" totalsRowShown="0">
  <x:autoFilter ref="A6:P46"/>
  <x:tableColumns count="16">
    <x:tableColumn id="1" name="Pair ID"/>
    <x:tableColumn id="2" name="Mode"/>
    <x:tableColumn id="3" name="Textile / program"/>
    <x:tableColumn id="4" name="Dry mass (kg)"/>
    <x:tableColumn id="5" name="Wet after extraction (kg)"/>
    <x:tableColumn id="6" name="RMC after extraction"/>
    <x:tableColumn id="7" name="Final wet mass (kg)"/>
    <x:tableColumn id="8" name="Final RMC"/>
    <x:tableColumn id="9" name="Washer occupancy (min)"/>
    <x:tableColumn id="10" name="Dryer occupancy (min)"/>
    <x:tableColumn id="11" name="Dryer electricity (kWh)"/>
    <x:tableColumn id="12" name="Washer electricity (kWh)"/>
    <x:tableColumn id="13" name="Dryer fuel (unit)"/>
    <x:tableColumn id="14" name="Fuel unit"/>
    <x:tableColumn id="15" name="Mass review"/>
    <x:tableColumn id="16" name="Note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216d994f1d49af" /></Relationships>
</file>

<file path=xl/worksheets/sheet1.xml><?xml version="1.0" encoding="utf-8"?>
<x:worksheet xmlns:x="http://schemas.openxmlformats.org/spreadsheetml/2006/main">
  <x:sheetPr>
    <x:tabColor rgb="FF142D4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2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60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5" t="str">
        <x:v>Hotel washer extraction calculator</x:v>
      </x:c>
      <x:c r="B2" s="2"/>
      <x:c r="C2" s="2"/>
      <x:c r="D2" s="2"/>
      <x:c r="E2" s="2"/>
      <x:c r="F2" s="2"/>
    </x:row>
    <x:row r="3" ht="23" customHeight="1">
      <x:c r="A3" s="2" t="str">
        <x:v>KW Hospitality</x:v>
      </x:c>
      <x:c r="B3" s="2"/>
      <x:c r="C3" s="2"/>
      <x:c r="D3" s="2"/>
      <x:c r="E3" s="2"/>
      <x:c r="F3" s="2" t="str">
        <x:v>Amber cells are editable. Unfilled results require measurements.</x:v>
      </x:c>
    </x:row>
    <x:row r="4" ht="23" customHeight="1">
      <x:c r="A4" s="6"/>
      <x:c r="B4" s="6"/>
      <x:c r="C4" s="6"/>
      <x:c r="D4" s="6"/>
      <x:c r="E4" s="6"/>
      <x:c r="F4" s="6"/>
    </x:row>
    <x:row r="5" ht="26" customHeight="1">
      <x:c r="A5" s="9" t="str">
        <x:v>Results</x:v>
      </x:c>
      <x:c r="B5" s="10" t="str">
        <x:v>Baseline</x:v>
      </x:c>
      <x:c r="C5" s="10" t="str">
        <x:v>Trial</x:v>
      </x:c>
      <x:c r="D5" s="10" t="str">
        <x:v>Saved / change</x:v>
      </x:c>
      <x:c r="E5" s="9" t="str">
        <x:v>Unit</x:v>
      </x:c>
      <x:c r="F5" s="9" t="str">
        <x:v>Interpretation</x:v>
      </x:c>
    </x:row>
    <x:row r="6" ht="23" customHeight="1">
      <x:c r="A6" s="11" t="str">
        <x:v>Wet load entering dryer</x:v>
      </x:c>
      <x:c r="B6" s="12" t="n">
        <x:f>IF(ISNUMBER(B22),B22,"")</x:f>
        <x:v>85</x:v>
      </x:c>
      <x:c r="C6" s="12" t="n">
        <x:f>IF(ISNUMBER(C22),C22,"")</x:f>
        <x:v>75</x:v>
      </x:c>
      <x:c r="D6" s="12" t="n">
        <x:f>IF(ISNUMBER(D22),D22,"")</x:f>
        <x:v>10</x:v>
      </x:c>
      <x:c r="E6" s="11" t="str">
        <x:v>kg</x:v>
      </x:c>
      <x:c r="F6" s="2" t="str">
        <x:v>Water in the load is measured relative to dry textile mass.</x:v>
      </x:c>
    </x:row>
    <x:row r="7" ht="23" customHeight="1">
      <x:c r="A7" s="11" t="str">
        <x:v>Water to evaporate</x:v>
      </x:c>
      <x:c r="B7" s="12" t="n">
        <x:f>IF(ISNUMBER(B24),B24,"")</x:f>
        <x:v>32.5</x:v>
      </x:c>
      <x:c r="C7" s="12" t="n">
        <x:f>IF(ISNUMBER(C24),C24,"")</x:f>
        <x:v>22.5</x:v>
      </x:c>
      <x:c r="D7" s="13" t="n">
        <x:f>IF(ISNUMBER(D24),D24,"")</x:f>
        <x:v>10</x:v>
      </x:c>
      <x:c r="E7" s="11" t="str">
        <x:v>kg</x:v>
      </x:c>
      <x:c r="F7" s="2" t="str">
        <x:v>This is a mass balance, not an energy-saving percentage.</x:v>
      </x:c>
    </x:row>
    <x:row r="8" ht="23" customHeight="1">
      <x:c r="A8" s="11" t="str">
        <x:v>Dryer throughput</x:v>
      </x:c>
      <x:c r="B8" s="12" t="str">
        <x:f>IF(ISNUMBER(B34),B34,"")</x:f>
      </x:c>
      <x:c r="C8" s="12" t="str">
        <x:f>IF(ISNUMBER(C34),C34,"")</x:f>
      </x:c>
      <x:c r="D8" s="13" t="str">
        <x:f>IF(ISNUMBER(D34),D34,"")</x:f>
      </x:c>
      <x:c r="E8" s="11" t="str">
        <x:v>dry kg/hour</x:v>
      </x:c>
      <x:c r="F8" s="2" t="str">
        <x:v>Change is trial minus baseline. Includes dryer occupancy.</x:v>
      </x:c>
    </x:row>
    <x:row r="9" ht="23" customHeight="1">
      <x:c r="A9" s="11" t="str">
        <x:v>One-pair line capacity</x:v>
      </x:c>
      <x:c r="B9" s="12" t="str">
        <x:f>IF(ISNUMBER(B35),B35,"")</x:f>
      </x:c>
      <x:c r="C9" s="12" t="str">
        <x:f>IF(ISNUMBER(C35),C35,"")</x:f>
      </x:c>
      <x:c r="D9" s="13" t="str">
        <x:f>IF(ISNUMBER(D35),D35,"")</x:f>
      </x:c>
      <x:c r="E9" s="11" t="str">
        <x:v>dry kg/hour</x:v>
      </x:c>
      <x:c r="F9" s="2" t="str">
        <x:v>One washer + one dryer operating with overlapping batches.</x:v>
      </x:c>
    </x:row>
    <x:row r="10" ht="23" customHeight="1">
      <x:c r="A10" s="11" t="str">
        <x:v>Total energy cost per batch</x:v>
      </x:c>
      <x:c r="B10" s="12" t="str">
        <x:f>IF(ISNUMBER(B53),B53,"")</x:f>
      </x:c>
      <x:c r="C10" s="12" t="str">
        <x:f>IF(ISNUMBER(C53),C53,"")</x:f>
      </x:c>
      <x:c r="D10" s="13" t="str">
        <x:f>IF(ISNUMBER(D53),D53,"")</x:f>
      </x:c>
      <x:c r="E10" s="11" t="str">
        <x:v>currency/batch</x:v>
      </x:c>
      <x:c r="F10" s="2" t="str">
        <x:v>Saved is baseline minus trial. No fuel/electricity mixing.</x:v>
      </x:c>
    </x:row>
    <x:row r="11" ht="23" customHeight="1">
      <x:c r="A11" s="11" t="str">
        <x:v>Net annual saving</x:v>
      </x:c>
      <x:c r="B11" s="12"/>
      <x:c r="C11" s="12"/>
      <x:c r="D11" s="13" t="str">
        <x:f>IF(ISNUMBER(D61),D61,"")</x:f>
      </x:c>
      <x:c r="E11" s="11" t="str">
        <x:v>currency/year</x:v>
      </x:c>
      <x:c r="F11" s="2" t="str">
        <x:v>Energy saving less the annual maintenance cost change.</x:v>
      </x:c>
    </x:row>
    <x:row r="12" ht="23" customHeight="1">
      <x:c r="A12" s="11" t="str">
        <x:v>Simple payback</x:v>
      </x:c>
      <x:c r="B12" s="12"/>
      <x:c r="C12" s="12"/>
      <x:c r="D12" s="13" t="str">
        <x:f>D62</x:f>
        <x:v>n.a.</x:v>
      </x:c>
      <x:c r="E12" s="11" t="str">
        <x:v>years</x:v>
      </x:c>
      <x:c r="F12" s="2" t="str">
        <x:v>Requires a positive measured saving and positive investment.</x:v>
      </x:c>
    </x:row>
    <x:row r="13" ht="23" customHeight="1">
      <x:c r="A13" s="2"/>
      <x:c r="B13" s="4"/>
      <x:c r="C13" s="4"/>
      <x:c r="D13" s="4"/>
      <x:c r="E13" s="2"/>
      <x:c r="F13" s="2"/>
    </x:row>
    <x:row r="14" ht="23" customHeight="1">
      <x:c r="A14" s="14" t="str">
        <x:v>Illustrative moisture inputs: replace with your measurements.</x:v>
      </x:c>
      <x:c r="B14" s="4"/>
      <x:c r="C14" s="4"/>
      <x:c r="D14" s="4"/>
      <x:c r="E14" s="2"/>
      <x:c r="F14" s="2" t="str">
        <x:v>50 kg, 70%, 50%, and 5% are not measured benchmarks.</x:v>
      </x:c>
    </x:row>
    <x:row r="15" ht="23" customHeight="1">
      <x:c r="A15" s="2"/>
      <x:c r="B15" s="4"/>
      <x:c r="C15" s="4"/>
      <x:c r="D15" s="4"/>
      <x:c r="E15" s="2"/>
      <x:c r="F15" s="2"/>
    </x:row>
    <x:row r="16" ht="26" customHeight="1">
      <x:c r="A16" s="9" t="str">
        <x:v>Moisture inputs</x:v>
      </x:c>
      <x:c r="B16" s="10"/>
      <x:c r="C16" s="10"/>
      <x:c r="D16" s="10"/>
      <x:c r="E16" s="9"/>
      <x:c r="F16" s="9"/>
    </x:row>
    <x:row r="17" ht="23" customHeight="1">
      <x:c r="A17" s="2" t="str">
        <x:v>Dry textile mass</x:v>
      </x:c>
      <x:c r="B17" s="15" t="n">
        <x:v>50</x:v>
      </x:c>
      <x:c r="C17" s="4" t="n">
        <x:f>IF(B17&gt;0,B17,"")</x:f>
        <x:v>50</x:v>
      </x:c>
      <x:c r="D17" s="4"/>
      <x:c r="E17" s="2" t="str">
        <x:v>kg</x:v>
      </x:c>
      <x:c r="F17" s="2" t="str">
        <x:v>Use the same textile type and dry mass in each paired test.</x:v>
      </x:c>
    </x:row>
    <x:row r="18" ht="23" customHeight="1">
      <x:c r="A18" s="2" t="str">
        <x:v>RMC after washer extraction</x:v>
      </x:c>
      <x:c r="B18" s="16" t="n">
        <x:v>0.7</x:v>
      </x:c>
      <x:c r="C18" s="16" t="n">
        <x:v>0.5</x:v>
      </x:c>
      <x:c r="D18" s="4"/>
      <x:c r="E18" s="2" t="str">
        <x:v>% of dry mass</x:v>
      </x:c>
      <x:c r="F18" s="2" t="str">
        <x:v>RMC = (wet textile mass − dry textile mass) / dry textile mass.</x:v>
      </x:c>
    </x:row>
    <x:row r="19" ht="23" customHeight="1">
      <x:c r="A19" s="2" t="str">
        <x:v>Final moisture target</x:v>
      </x:c>
      <x:c r="B19" s="16" t="n">
        <x:v>0.05</x:v>
      </x:c>
      <x:c r="C19" s="17" t="n">
        <x:f>IF(ISNUMBER(B19),B19,"")</x:f>
        <x:v>0.05</x:v>
      </x:c>
      <x:c r="D19" s="4"/>
      <x:c r="E19" s="2" t="str">
        <x:v>% of dry mass</x:v>
      </x:c>
      <x:c r="F19" s="2" t="str">
        <x:v>Shared target. Compare finished quality at the same endpoint.</x:v>
      </x:c>
    </x:row>
    <x:row r="20" ht="23" customHeight="1">
      <x:c r="A20" s="2"/>
      <x:c r="B20" s="4"/>
      <x:c r="C20" s="4"/>
      <x:c r="D20" s="4"/>
      <x:c r="E20" s="2"/>
      <x:c r="F20" s="2"/>
    </x:row>
    <x:row r="21" ht="26" customHeight="1">
      <x:c r="A21" s="9" t="str">
        <x:v>Water balance</x:v>
      </x:c>
      <x:c r="B21" s="10"/>
      <x:c r="C21" s="10"/>
      <x:c r="D21" s="10"/>
      <x:c r="E21" s="9"/>
      <x:c r="F21" s="9"/>
    </x:row>
    <x:row r="22" ht="23" customHeight="1">
      <x:c r="A22" s="2" t="str">
        <x:v>Wet load after extraction</x:v>
      </x:c>
      <x:c r="B22" s="4" t="n">
        <x:f>IF(AND(ISNUMBER(B17),B17&gt;0,ISNUMBER(B18)),B17*(1+B18),"")</x:f>
        <x:v>85</x:v>
      </x:c>
      <x:c r="C22" s="4" t="n">
        <x:f>IF(AND(ISNUMBER(C17),C17&gt;0,ISNUMBER(C18)),C17*(1+C18),"")</x:f>
        <x:v>75</x:v>
      </x:c>
      <x:c r="D22" s="4" t="n">
        <x:f>IF(COUNT(B22:C22)=2,B22-C22,"")</x:f>
        <x:v>10</x:v>
      </x:c>
      <x:c r="E22" s="2" t="str">
        <x:v>kg</x:v>
      </x:c>
      <x:c r="F22" s="2"/>
    </x:row>
    <x:row r="23" ht="23" customHeight="1">
      <x:c r="A23" s="2" t="str">
        <x:v>Load at final moisture target</x:v>
      </x:c>
      <x:c r="B23" s="4" t="n">
        <x:f>IF(AND(ISNUMBER(B17),B17&gt;0,ISNUMBER(B19)),B17*(1+B19),"")</x:f>
        <x:v>52.5</x:v>
      </x:c>
      <x:c r="C23" s="4" t="n">
        <x:f>IF(AND(ISNUMBER(C17),C17&gt;0,ISNUMBER(C19)),C17*(1+C19),"")</x:f>
        <x:v>52.5</x:v>
      </x:c>
      <x:c r="D23" s="4"/>
      <x:c r="E23" s="2" t="str">
        <x:v>kg</x:v>
      </x:c>
      <x:c r="F23" s="2"/>
    </x:row>
    <x:row r="24" ht="23" customHeight="1">
      <x:c r="A24" s="2" t="str">
        <x:v>Water to evaporate</x:v>
      </x:c>
      <x:c r="B24" s="4" t="n">
        <x:f>IF(AND(ISNUMBER(B22),ISNUMBER(B23),B18&gt;=B19),B22-B23,"")</x:f>
        <x:v>32.5</x:v>
      </x:c>
      <x:c r="C24" s="4" t="n">
        <x:f>IF(AND(ISNUMBER(C22),ISNUMBER(C23),C18&gt;=C19),C22-C23,"")</x:f>
        <x:v>22.5</x:v>
      </x:c>
      <x:c r="D24" s="4" t="n">
        <x:f>IF(COUNT(B24:C24)=2,B24-C24,"")</x:f>
        <x:v>10</x:v>
      </x:c>
      <x:c r="E24" s="2" t="str">
        <x:v>kg</x:v>
      </x:c>
      <x:c r="F24" s="2" t="str">
        <x:v>If RMC is below the target, the inputs need review.</x:v>
      </x:c>
    </x:row>
    <x:row r="25" ht="23" customHeight="1">
      <x:c r="A25" s="2" t="str">
        <x:v>Water reduction share</x:v>
      </x:c>
      <x:c r="B25" s="4"/>
      <x:c r="C25" s="4"/>
      <x:c r="D25" s="17" t="n">
        <x:f>IF(AND(ISNUMBER(D24),B24&gt;0),D24/B24,"")</x:f>
        <x:v>0.3076923076923077</x:v>
      </x:c>
      <x:c r="E25" s="2" t="str">
        <x:v>% of baseline</x:v>
      </x:c>
      <x:c r="F25" s="2" t="str">
        <x:v>Does not predict equal time, energy, or utility-bill reduction.</x:v>
      </x:c>
    </x:row>
    <x:row r="26" ht="23" customHeight="1">
      <x:c r="A26" s="2"/>
      <x:c r="B26" s="4"/>
      <x:c r="C26" s="4"/>
      <x:c r="D26" s="4"/>
      <x:c r="E26" s="2"/>
      <x:c r="F26" s="2"/>
    </x:row>
    <x:row r="27" ht="23" customHeight="1">
      <x:c r="A27" s="2"/>
      <x:c r="B27" s="4"/>
      <x:c r="C27" s="4"/>
      <x:c r="D27" s="4"/>
      <x:c r="E27" s="2"/>
      <x:c r="F27" s="2"/>
    </x:row>
    <x:row r="28" ht="26" customHeight="1">
      <x:c r="A28" s="9" t="str">
        <x:v>Measured time and capacity</x:v>
      </x:c>
      <x:c r="B28" s="10"/>
      <x:c r="C28" s="10"/>
      <x:c r="D28" s="10"/>
      <x:c r="E28" s="9"/>
      <x:c r="F28" s="9"/>
    </x:row>
    <x:row r="29" ht="23" customHeight="1">
      <x:c r="A29" s="2" t="str">
        <x:v>Washer total occupancy</x:v>
      </x:c>
      <x:c r="B29" s="15"/>
      <x:c r="C29" s="15"/>
      <x:c r="D29" s="4"/>
      <x:c r="E29" s="2" t="str">
        <x:v>minutes/batch</x:v>
      </x:c>
      <x:c r="F29" s="2" t="str">
        <x:v>Include loading, complete cycle, and unloading.</x:v>
      </x:c>
    </x:row>
    <x:row r="30" ht="23" customHeight="1">
      <x:c r="A30" s="2" t="str">
        <x:v>Dryer process + cooldown</x:v>
      </x:c>
      <x:c r="B30" s="15"/>
      <x:c r="C30" s="15"/>
      <x:c r="D30" s="4"/>
      <x:c r="E30" s="2" t="str">
        <x:v>minutes/batch</x:v>
      </x:c>
      <x:c r="F30" s="2" t="str">
        <x:v>Measure through cooldown. Do not count cooldown twice.</x:v>
      </x:c>
    </x:row>
    <x:row r="31" ht="23" customHeight="1">
      <x:c r="A31" s="2" t="str">
        <x:v>Dryer loading + unloading</x:v>
      </x:c>
      <x:c r="B31" s="15"/>
      <x:c r="C31" s="15"/>
      <x:c r="D31" s="4"/>
      <x:c r="E31" s="2" t="str">
        <x:v>minutes/batch</x:v>
      </x:c>
      <x:c r="F31" s="2" t="str">
        <x:v>Enter measured handling time, including 0 if applicable.</x:v>
      </x:c>
    </x:row>
    <x:row r="32" ht="23" customHeight="1">
      <x:c r="A32" s="2" t="str">
        <x:v>Dryer total occupancy</x:v>
      </x:c>
      <x:c r="B32" s="4" t="str">
        <x:f>IF(AND(COUNT(B30:B31)=2,B30&gt;0,B31&gt;=0),SUM(B30:B31),"")</x:f>
      </x:c>
      <x:c r="C32" s="4" t="str">
        <x:f>IF(AND(COUNT(C30:C31)=2,C30&gt;0,C31&gt;=0),SUM(C30:C31),"")</x:f>
      </x:c>
      <x:c r="D32" s="4"/>
      <x:c r="E32" s="2" t="str">
        <x:v>minutes/batch</x:v>
      </x:c>
      <x:c r="F32" s="2"/>
    </x:row>
    <x:row r="33" ht="23" customHeight="1">
      <x:c r="A33" s="2" t="str">
        <x:v>Washer throughput</x:v>
      </x:c>
      <x:c r="B33" s="4" t="str">
        <x:f>IF(AND(ISNUMBER(B17),B17&gt;0,B29&gt;0),B17*60/B29,"")</x:f>
      </x:c>
      <x:c r="C33" s="4" t="str">
        <x:f>IF(AND(ISNUMBER(C17),C17&gt;0,C29&gt;0),C17*60/C29,"")</x:f>
      </x:c>
      <x:c r="D33" s="4"/>
      <x:c r="E33" s="2" t="str">
        <x:v>dry kg/hour</x:v>
      </x:c>
      <x:c r="F33" s="2"/>
    </x:row>
    <x:row r="34" ht="23" customHeight="1">
      <x:c r="A34" s="2" t="str">
        <x:v>Dryer throughput</x:v>
      </x:c>
      <x:c r="B34" s="4" t="str">
        <x:f>IF(AND(ISNUMBER(B17),B17&gt;0,ISNUMBER(B32),B32&gt;0),B17*60/B32,"")</x:f>
      </x:c>
      <x:c r="C34" s="4" t="str">
        <x:f>IF(AND(ISNUMBER(C17),C17&gt;0,ISNUMBER(C32),C32&gt;0),C17*60/C32,"")</x:f>
      </x:c>
      <x:c r="D34" s="4" t="str">
        <x:f>IF(COUNT(B34:C34)=2,C34-B34,"")</x:f>
      </x:c>
      <x:c r="E34" s="2" t="str">
        <x:v>dry kg/hour</x:v>
      </x:c>
      <x:c r="F34" s="2"/>
    </x:row>
    <x:row r="35" ht="23" customHeight="1">
      <x:c r="A35" s="2" t="str">
        <x:v>One-pair line capacity</x:v>
      </x:c>
      <x:c r="B35" s="4" t="str">
        <x:f>IF(COUNT(B33:B34)=2,MIN(B33:B34),"")</x:f>
      </x:c>
      <x:c r="C35" s="4" t="str">
        <x:f>IF(COUNT(C33:C34)=2,MIN(C33:C34),"")</x:f>
      </x:c>
      <x:c r="D35" s="4" t="str">
        <x:f>IF(COUNT(B35:C35)=2,C35-B35,"")</x:f>
      </x:c>
      <x:c r="E35" s="2" t="str">
        <x:v>dry kg/hour</x:v>
      </x:c>
      <x:c r="F35" s="2" t="str">
        <x:v>MIN(washer, dryer). Other bottlenecks and downtime excluded.</x:v>
      </x:c>
    </x:row>
    <x:row r="36" ht="23" customHeight="1">
      <x:c r="A36" s="2"/>
      <x:c r="B36" s="4"/>
      <x:c r="C36" s="4"/>
      <x:c r="D36" s="4"/>
      <x:c r="E36" s="2"/>
      <x:c r="F36" s="2"/>
    </x:row>
    <x:row r="37" ht="26" customHeight="1">
      <x:c r="A37" s="9" t="str">
        <x:v>Measured energy per batch</x:v>
      </x:c>
      <x:c r="B37" s="10"/>
      <x:c r="C37" s="10"/>
      <x:c r="D37" s="10"/>
      <x:c r="E37" s="9"/>
      <x:c r="F37" s="9"/>
    </x:row>
    <x:row r="38" ht="23" customHeight="1">
      <x:c r="A38" s="2" t="str">
        <x:v>Dryer electricity</x:v>
      </x:c>
      <x:c r="B38" s="15"/>
      <x:c r="C38" s="15"/>
      <x:c r="D38" s="4"/>
      <x:c r="E38" s="2" t="str">
        <x:v>kWh/batch</x:v>
      </x:c>
      <x:c r="F38" s="2" t="str">
        <x:v>Include the metered dryer electrical load in both tests.</x:v>
      </x:c>
    </x:row>
    <x:row r="39" ht="23" customHeight="1">
      <x:c r="A39" s="2" t="str">
        <x:v>Washer electricity</x:v>
      </x:c>
      <x:c r="B39" s="15"/>
      <x:c r="C39" s="15"/>
      <x:c r="D39" s="4"/>
      <x:c r="E39" s="2" t="str">
        <x:v>kWh/batch</x:v>
      </x:c>
      <x:c r="F39" s="2" t="str">
        <x:v>Include added extraction electricity in the trial measurement.</x:v>
      </x:c>
    </x:row>
    <x:row r="40" ht="23" customHeight="1">
      <x:c r="A40" s="2" t="str">
        <x:v>Dryer fuel</x:v>
      </x:c>
      <x:c r="B40" s="15"/>
      <x:c r="C40" s="15"/>
      <x:c r="D40" s="4"/>
      <x:c r="E40" s="2" t="str">
        <x:v>fuel unit/batch</x:v>
      </x:c>
      <x:c r="F40" s="2" t="str">
        <x:v>Enter the same fuel unit in baseline and trial.</x:v>
      </x:c>
    </x:row>
    <x:row r="41" ht="23" customHeight="1">
      <x:c r="A41" s="2"/>
      <x:c r="B41" s="4"/>
      <x:c r="C41" s="4"/>
      <x:c r="D41" s="4"/>
      <x:c r="E41" s="2"/>
      <x:c r="F41" s="2"/>
    </x:row>
    <x:row r="42" ht="26" customHeight="1">
      <x:c r="A42" s="9" t="str">
        <x:v>Energy units and prices</x:v>
      </x:c>
      <x:c r="B42" s="10"/>
      <x:c r="C42" s="10"/>
      <x:c r="D42" s="10"/>
      <x:c r="E42" s="9"/>
      <x:c r="F42" s="9"/>
    </x:row>
    <x:row r="43" ht="23" customHeight="1">
      <x:c r="A43" s="2" t="str">
        <x:v>Fuel measurement status</x:v>
      </x:c>
      <x:c r="B43" s="15" t="str">
        <x:v>Not measured</x:v>
      </x:c>
      <x:c r="C43" s="4"/>
      <x:c r="D43" s="4"/>
      <x:c r="E43" s="2" t="str">
        <x:v>selection</x:v>
      </x:c>
      <x:c r="F43" s="2" t="str">
        <x:v>Choose No fuel only when the dryer uses no fuel.</x:v>
      </x:c>
    </x:row>
    <x:row r="44" ht="23" customHeight="1">
      <x:c r="A44" s="2" t="str">
        <x:v>Fuel unit</x:v>
      </x:c>
      <x:c r="B44" s="15" t="str">
        <x:v>m3</x:v>
      </x:c>
      <x:c r="C44" s="4"/>
      <x:c r="D44" s="4"/>
      <x:c r="E44" s="2" t="str">
        <x:v>selection</x:v>
      </x:c>
      <x:c r="F44" s="2" t="str">
        <x:v>Unit for measured fuel and its price must match.</x:v>
      </x:c>
    </x:row>
    <x:row r="45" ht="23" customHeight="1">
      <x:c r="A45" s="2" t="str">
        <x:v>Custom fuel unit</x:v>
      </x:c>
      <x:c r="B45" s="15"/>
      <x:c r="C45" s="4"/>
      <x:c r="D45" s="4"/>
      <x:c r="E45" s="2" t="str">
        <x:v>text</x:v>
      </x:c>
      <x:c r="F45" s="2" t="str">
        <x:v>Required only if Other is selected.</x:v>
      </x:c>
    </x:row>
    <x:row r="46" ht="23" customHeight="1">
      <x:c r="A46" s="2" t="str">
        <x:v>Electricity price</x:v>
      </x:c>
      <x:c r="B46" s="15"/>
      <x:c r="C46" s="4"/>
      <x:c r="D46" s="4"/>
      <x:c r="E46" s="2" t="str">
        <x:v>currency/kWh</x:v>
      </x:c>
      <x:c r="F46" s="2" t="str">
        <x:v>Use energy charges only. Demand charges are excluded.</x:v>
      </x:c>
    </x:row>
    <x:row r="47" ht="23" customHeight="1">
      <x:c r="A47" s="2" t="str">
        <x:v>Fuel price</x:v>
      </x:c>
      <x:c r="B47" s="15"/>
      <x:c r="C47" s="4"/>
      <x:c r="D47" s="4"/>
      <x:c r="E47" s="2" t="str">
        <x:v>currency/fuel unit</x:v>
      </x:c>
      <x:c r="F47" s="2" t="str">
        <x:v>Enter price in the unit selected above. No automatic conversion.</x:v>
      </x:c>
    </x:row>
    <x:row r="48" ht="23" customHeight="1">
      <x:c r="A48" s="2" t="str">
        <x:v>Currency</x:v>
      </x:c>
      <x:c r="B48" s="15" t="str">
        <x:v>USD</x:v>
      </x:c>
      <x:c r="C48" s="4"/>
      <x:c r="D48" s="4"/>
      <x:c r="E48" s="2" t="str">
        <x:v>text</x:v>
      </x:c>
      <x:c r="F48" s="2" t="str">
        <x:v>Use the same currency for all prices and costs.</x:v>
      </x:c>
    </x:row>
    <x:row r="49" ht="23" customHeight="1">
      <x:c r="A49" s="2"/>
      <x:c r="B49" s="4"/>
      <x:c r="C49" s="4"/>
      <x:c r="D49" s="4"/>
      <x:c r="E49" s="2"/>
      <x:c r="F49" s="2"/>
    </x:row>
    <x:row r="50" ht="23" customHeight="1">
      <x:c r="A50" s="2" t="str">
        <x:v>Combined electricity</x:v>
      </x:c>
      <x:c r="B50" s="4" t="str">
        <x:f>IF(AND(COUNT(B38:B39)=2,B38&gt;0,B39&gt;0),SUM(B38:B39),"")</x:f>
      </x:c>
      <x:c r="C50" s="4" t="str">
        <x:f>IF(AND(COUNT(C38:C39)=2,C38&gt;0,C39&gt;0),SUM(C38:C39),"")</x:f>
      </x:c>
      <x:c r="D50" s="4"/>
      <x:c r="E50" s="2" t="str">
        <x:v>kWh/batch</x:v>
      </x:c>
      <x:c r="F50" s="2"/>
    </x:row>
    <x:row r="51" ht="23" customHeight="1">
      <x:c r="A51" s="2" t="str">
        <x:v>Electricity cost</x:v>
      </x:c>
      <x:c r="B51" s="4" t="str">
        <x:f>IF(AND(ISNUMBER(B50),$B$46&gt;0),B50*$B$46,"")</x:f>
      </x:c>
      <x:c r="C51" s="4" t="str">
        <x:f>IF(AND(ISNUMBER(C50),$B$46&gt;0),C50*$B$46,"")</x:f>
      </x:c>
      <x:c r="D51" s="4"/>
      <x:c r="E51" s="2" t="str">
        <x:v>currency/batch</x:v>
      </x:c>
      <x:c r="F51" s="2"/>
    </x:row>
    <x:row r="52" ht="23" customHeight="1">
      <x:c r="A52" s="2" t="str">
        <x:v>Fuel cost</x:v>
      </x:c>
      <x:c r="B52" s="4" t="str">
        <x:f>IF($B$43="No fuel",0,IF(AND($B$43="Fuel measured",B40&gt;0,$B$47&gt;0,OR($B$44&lt;&gt;"Other",$B$45&lt;&gt;"")),B40*$B$47,""))</x:f>
      </x:c>
      <x:c r="C52" s="4" t="str">
        <x:f>IF($B$43="No fuel",0,IF(AND($B$43="Fuel measured",C40&gt;0,$B$47&gt;0,OR($B$44&lt;&gt;"Other",$B$45&lt;&gt;"")),C40*$B$47,""))</x:f>
      </x:c>
      <x:c r="D52" s="4"/>
      <x:c r="E52" s="2" t="str">
        <x:v>currency/batch</x:v>
      </x:c>
      <x:c r="F52" s="2"/>
    </x:row>
    <x:row r="53" ht="23" customHeight="1">
      <x:c r="A53" s="11" t="str">
        <x:v>Total energy cost</x:v>
      </x:c>
      <x:c r="B53" s="12" t="str">
        <x:f>IF(COUNT(B51:B52)=2,SUM(B51:B52),"")</x:f>
      </x:c>
      <x:c r="C53" s="12" t="str">
        <x:f>IF(COUNT(C51:C52)=2,SUM(C51:C52),"")</x:f>
      </x:c>
      <x:c r="D53" s="12" t="str">
        <x:f>IF(COUNT(B53:C53)=2,B53-C53,"")</x:f>
      </x:c>
      <x:c r="E53" s="11" t="str">
        <x:v>currency/batch</x:v>
      </x:c>
      <x:c r="F53" s="2"/>
    </x:row>
    <x:row r="54" ht="23" customHeight="1">
      <x:c r="A54" s="2"/>
      <x:c r="B54" s="4"/>
      <x:c r="C54" s="4"/>
      <x:c r="D54" s="4"/>
      <x:c r="E54" s="2"/>
      <x:c r="F54" s="2"/>
    </x:row>
    <x:row r="55" ht="23" customHeight="1">
      <x:c r="A55" s="2"/>
      <x:c r="B55" s="4"/>
      <x:c r="C55" s="4"/>
      <x:c r="D55" s="4"/>
      <x:c r="E55" s="2"/>
      <x:c r="F55" s="2"/>
    </x:row>
    <x:row r="56" ht="26" customHeight="1">
      <x:c r="A56" s="9" t="str">
        <x:v>Annual cost and simple payback</x:v>
      </x:c>
      <x:c r="B56" s="10"/>
      <x:c r="C56" s="10"/>
      <x:c r="D56" s="10"/>
      <x:c r="E56" s="9"/>
      <x:c r="F56" s="9"/>
    </x:row>
    <x:row r="57" ht="23" customHeight="1">
      <x:c r="A57" s="2" t="str">
        <x:v>Comparable batches per year</x:v>
      </x:c>
      <x:c r="B57" s="15"/>
      <x:c r="C57" s="4"/>
      <x:c r="D57" s="4"/>
      <x:c r="E57" s="2" t="str">
        <x:v>batches/year</x:v>
      </x:c>
      <x:c r="F57" s="2" t="str">
        <x:v>Use annual batches of this same load and textile category.</x:v>
      </x:c>
    </x:row>
    <x:row r="58" ht="23" customHeight="1">
      <x:c r="A58" s="2" t="str">
        <x:v>Incremental installed investment</x:v>
      </x:c>
      <x:c r="B58" s="15"/>
      <x:c r="C58" s="4"/>
      <x:c r="D58" s="4"/>
      <x:c r="E58" s="2" t="str">
        <x:v>currency</x:v>
      </x:c>
      <x:c r="F58" s="2" t="str">
        <x:v>Include equipment, installation, and commissioning costs.</x:v>
      </x:c>
    </x:row>
    <x:row r="59" ht="23" customHeight="1">
      <x:c r="A59" s="2" t="str">
        <x:v>Annual maintenance cost change</x:v>
      </x:c>
      <x:c r="B59" s="15" t="n">
        <x:v>0</x:v>
      </x:c>
      <x:c r="C59" s="4"/>
      <x:c r="D59" s="4"/>
      <x:c r="E59" s="2" t="str">
        <x:v>currency/year</x:v>
      </x:c>
      <x:c r="F59" s="2" t="str">
        <x:v>Trial minus baseline. Positive means added annual cost.</x:v>
      </x:c>
    </x:row>
    <x:row r="60" ht="23" customHeight="1">
      <x:c r="A60" s="2"/>
      <x:c r="B60" s="4"/>
      <x:c r="C60" s="4"/>
      <x:c r="D60" s="4"/>
      <x:c r="E60" s="2"/>
      <x:c r="F60" s="2"/>
    </x:row>
    <x:row r="61" ht="23" customHeight="1">
      <x:c r="A61" s="2" t="str">
        <x:v>Net annual saving</x:v>
      </x:c>
      <x:c r="B61" s="4"/>
      <x:c r="C61" s="4"/>
      <x:c r="D61" s="4" t="str">
        <x:f>IF(AND(ISNUMBER(D53),B57&gt;0,ISNUMBER(B59)),D53*B57-B59,"")</x:f>
      </x:c>
      <x:c r="E61" s="2" t="str">
        <x:v>currency/year</x:v>
      </x:c>
      <x:c r="F61" s="2" t="str">
        <x:v>Per-batch energy saving × batches − maintenance cost change.</x:v>
      </x:c>
    </x:row>
    <x:row r="62" ht="23" customHeight="1">
      <x:c r="A62" s="2" t="str">
        <x:v>Simple payback</x:v>
      </x:c>
      <x:c r="B62" s="4"/>
      <x:c r="C62" s="4"/>
      <x:c r="D62" s="4" t="str">
        <x:f>IF(AND(ISNUMBER(D61),D61&gt;0,B58&gt;0),B58/D61,"n.a.")</x:f>
        <x:v>n.a.</x:v>
      </x:c>
      <x:c r="E62" s="2" t="str">
        <x:v>years</x:v>
      </x:c>
      <x:c r="F62" s="2" t="str">
        <x:v>n.a. if annual saving or investment is not positive.</x:v>
      </x:c>
    </x:row>
    <x:row r="63" ht="23" customHeight="1">
      <x:c r="A63" s="2"/>
      <x:c r="B63" s="4"/>
      <x:c r="C63" s="4"/>
      <x:c r="D63" s="4"/>
      <x:c r="E63" s="2"/>
      <x:c r="F63" s="2"/>
    </x:row>
    <x:row r="64" ht="23" customHeight="1">
      <x:c r="A64" s="2"/>
      <x:c r="B64" s="4"/>
      <x:c r="C64" s="4"/>
      <x:c r="D64" s="4"/>
      <x:c r="E64" s="2"/>
      <x:c r="F64" s="2"/>
    </x:row>
    <x:row r="65" ht="23" customHeight="1">
      <x:c r="A65" s="2" t="str">
        <x:v>Peak electrical demand is not calculated.</x:v>
      </x:c>
      <x:c r="B65" s="4"/>
      <x:c r="C65" s="4"/>
      <x:c r="D65" s="4"/>
      <x:c r="E65" s="2"/>
      <x:c r="F65" s="2" t="str">
        <x:v>A kWh reduction does not establish a billed peak kW saving.</x:v>
      </x:c>
    </x:row>
    <x:row r="66" ht="23" customHeight="1">
      <x:c r="A66" s="2" t="str">
        <x:v>Use the Trial Log for paired observations.</x:v>
      </x:c>
      <x:c r="B66" s="4"/>
      <x:c r="C66" s="4"/>
      <x:c r="D66" s="4"/>
      <x:c r="E66" s="2"/>
      <x:c r="F66" s="2" t="str">
        <x:v>Review cleaning, finishing, tangling, and textile quality separately.</x:v>
      </x:c>
    </x:row>
    <x:row r="67" ht="23" customHeight="1">
      <x:c r="A67" s="2" t="str">
        <x:v>Source of example inputs: illustrative arithmetic in the companion article.</x:v>
      </x:c>
      <x:c r="B67" s="4"/>
      <x:c r="C67" s="4"/>
      <x:c r="D67" s="4"/>
      <x:c r="E67" s="2"/>
      <x:c r="F67" s="2"/>
    </x:row>
    <x:row r="68" ht="23" customHeight="1">
      <x:c r="A68" s="2"/>
      <x:c r="B68" s="4"/>
      <x:c r="C68" s="4"/>
      <x:c r="D68" s="4"/>
      <x:c r="E68" s="2"/>
      <x:c r="F68" s="2"/>
    </x:row>
  </x:sheetData>
  <x:conditionalFormatting sqref="B18:C18">
    <x:cfRule type="expression" dxfId="0" priority="1">
      <x:formula>AND(ISNUMBER(B18),B18&lt;B19)</x:formula>
    </x:cfRule>
  </x:conditionalFormatting>
  <x:dataValidations count="11">
    <x:dataValidation type="decimal" operator="between" sqref="B17">
      <x:formula1>0.000001</x:formula1>
      <x:formula2>10000000</x:formula2>
    </x:dataValidation>
    <x:dataValidation type="decimal" operator="between" sqref="B18:C18">
      <x:formula1>0</x:formula1>
      <x:formula2>3</x:formula2>
    </x:dataValidation>
    <x:dataValidation type="decimal" operator="between" sqref="B19">
      <x:formula1>0</x:formula1>
      <x:formula2>3</x:formula2>
    </x:dataValidation>
    <x:dataValidation type="decimal" operator="between" sqref="B29:C31">
      <x:formula1>0</x:formula1>
      <x:formula2>1440</x:formula2>
    </x:dataValidation>
    <x:dataValidation type="decimal" operator="between" sqref="B38:C40">
      <x:formula1>0</x:formula1>
      <x:formula2>10000000</x:formula2>
    </x:dataValidation>
    <x:dataValidation type="list" sqref="B43">
      <x:formula1>"Not measured,No fuel,Fuel measured"</x:formula1>
    </x:dataValidation>
    <x:dataValidation type="list" sqref="B44">
      <x:formula1>"m3,ft3,therm,kWh fuel,MJ,L,Other"</x:formula1>
    </x:dataValidation>
    <x:dataValidation type="decimal" operator="between" sqref="B46:B47">
      <x:formula1>0</x:formula1>
      <x:formula2>10000000</x:formula2>
    </x:dataValidation>
    <x:dataValidation type="decimal" operator="between" sqref="B57:B58">
      <x:formula1>0</x:formula1>
      <x:formula2>10000000</x:formula2>
    </x:dataValidation>
    <x:dataValidation type="decimal" operator="between" sqref="B59">
      <x:formula1>-10000000</x:formula1>
      <x:formula2>10000000</x:formula2>
    </x:dataValidation>
    <x:dataValidation type="whole" operator="between" sqref="B57">
      <x:formula1>0</x:formula1>
      <x:formula2>1000000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D46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23" hidden="0" customWidth="1"/>
    <x:col min="16" max="16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5" t="str">
        <x:v>Paired extraction trial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 t="str">
        <x:v>One row per measured batch. Give the paired baseline and trial rows the same Pair ID.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 t="str">
        <x:v>Dry mass is the reference. Net wet mass excludes the cart. RMC and final RMC use the same reference mass.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8" customHeight="1">
      <x:c r="A6" s="19" t="str">
        <x:v>Pair ID</x:v>
      </x:c>
      <x:c r="B6" s="19" t="str">
        <x:v>Mode</x:v>
      </x:c>
      <x:c r="C6" s="19" t="str">
        <x:v>Textile / program</x:v>
      </x:c>
      <x:c r="D6" s="19" t="str">
        <x:v>Dry mass (kg)</x:v>
      </x:c>
      <x:c r="E6" s="19" t="str">
        <x:v>Wet after extraction (kg)</x:v>
      </x:c>
      <x:c r="F6" s="19" t="str">
        <x:v>RMC after extraction</x:v>
      </x:c>
      <x:c r="G6" s="19" t="str">
        <x:v>Final wet mass (kg)</x:v>
      </x:c>
      <x:c r="H6" s="19" t="str">
        <x:v>Final RMC</x:v>
      </x:c>
      <x:c r="I6" s="19" t="str">
        <x:v>Washer occupancy (min)</x:v>
      </x:c>
      <x:c r="J6" s="19" t="str">
        <x:v>Dryer occupancy (min)</x:v>
      </x:c>
      <x:c r="K6" s="19" t="str">
        <x:v>Dryer electricity (kWh)</x:v>
      </x:c>
      <x:c r="L6" s="19" t="str">
        <x:v>Washer electricity (kWh)</x:v>
      </x:c>
      <x:c r="M6" s="19" t="str">
        <x:v>Dryer fuel (unit)</x:v>
      </x:c>
      <x:c r="N6" s="19" t="str">
        <x:v>Fuel unit</x:v>
      </x:c>
      <x:c r="O6" s="19" t="str">
        <x:v>Mass review</x:v>
      </x:c>
      <x:c r="P6" s="19" t="str">
        <x:v>Notes</x:v>
      </x:c>
    </x:row>
    <x:row r="7" ht="23" customHeight="1">
      <x:c r="A7" s="20"/>
      <x:c r="B7" s="20" t="str">
        <x:v>Baseline</x:v>
      </x:c>
      <x:c r="C7" s="20"/>
      <x:c r="D7" s="21"/>
      <x:c r="E7" s="21"/>
      <x:c r="F7" s="23" t="str">
        <x:f>IF(AND(D7&gt;0,ISNUMBER(E7),E7&gt;=D7),(E7-D7)/D7,"")</x:f>
      </x:c>
      <x:c r="G7" s="21"/>
      <x:c r="H7" s="23" t="str">
        <x:f>IF(AND(D7&gt;0,ISNUMBER(G7),G7&gt;=D7),(G7-D7)/D7,"")</x:f>
      </x:c>
      <x:c r="I7" s="21"/>
      <x:c r="J7" s="21"/>
      <x:c r="K7" s="21"/>
      <x:c r="L7" s="21"/>
      <x:c r="M7" s="21"/>
      <x:c r="N7" s="21"/>
      <x:c r="O7" s="2" t="str">
        <x:f>IF(COUNT(D7:E7)=0,"",IF(OR(D7&lt;=0,AND(ISNUMBER(E7),E7&lt;D7),AND(ISNUMBER(G7),G7&lt;D7)),"Review net masses",IF(COUNT(D7:E7)&lt;2,"Missing mass","")))</x:f>
      </x:c>
      <x:c r="P7" s="20"/>
    </x:row>
    <x:row r="8" ht="23" customHeight="1">
      <x:c r="A8" s="20"/>
      <x:c r="B8" s="20" t="str">
        <x:v>Trial</x:v>
      </x:c>
      <x:c r="C8" s="20"/>
      <x:c r="D8" s="21"/>
      <x:c r="E8" s="21"/>
      <x:c r="F8" s="23" t="str">
        <x:f>IF(AND(D8&gt;0,ISNUMBER(E8),E8&gt;=D8),(E8-D8)/D8,"")</x:f>
      </x:c>
      <x:c r="G8" s="21"/>
      <x:c r="H8" s="23" t="str">
        <x:f>IF(AND(D8&gt;0,ISNUMBER(G8),G8&gt;=D8),(G8-D8)/D8,"")</x:f>
      </x:c>
      <x:c r="I8" s="21"/>
      <x:c r="J8" s="21"/>
      <x:c r="K8" s="21"/>
      <x:c r="L8" s="21"/>
      <x:c r="M8" s="21"/>
      <x:c r="N8" s="21"/>
      <x:c r="O8" s="2" t="str">
        <x:f>IF(COUNT(D8:E8)=0,"",IF(OR(D8&lt;=0,AND(ISNUMBER(E8),E8&lt;D8),AND(ISNUMBER(G8),G8&lt;D8)),"Review net masses",IF(COUNT(D8:E8)&lt;2,"Missing mass","")))</x:f>
      </x:c>
      <x:c r="P8" s="20"/>
    </x:row>
    <x:row r="9" ht="23" customHeight="1">
      <x:c r="A9" s="20"/>
      <x:c r="B9" s="20" t="str">
        <x:v>Baseline</x:v>
      </x:c>
      <x:c r="C9" s="20"/>
      <x:c r="D9" s="21"/>
      <x:c r="E9" s="21"/>
      <x:c r="F9" s="23" t="str">
        <x:f>IF(AND(D9&gt;0,ISNUMBER(E9),E9&gt;=D9),(E9-D9)/D9,"")</x:f>
      </x:c>
      <x:c r="G9" s="21"/>
      <x:c r="H9" s="23" t="str">
        <x:f>IF(AND(D9&gt;0,ISNUMBER(G9),G9&gt;=D9),(G9-D9)/D9,"")</x:f>
      </x:c>
      <x:c r="I9" s="21"/>
      <x:c r="J9" s="21"/>
      <x:c r="K9" s="21"/>
      <x:c r="L9" s="21"/>
      <x:c r="M9" s="21"/>
      <x:c r="N9" s="21"/>
      <x:c r="O9" s="2" t="str">
        <x:f>IF(COUNT(D9:E9)=0,"",IF(OR(D9&lt;=0,AND(ISNUMBER(E9),E9&lt;D9),AND(ISNUMBER(G9),G9&lt;D9)),"Review net masses",IF(COUNT(D9:E9)&lt;2,"Missing mass","")))</x:f>
      </x:c>
      <x:c r="P9" s="20"/>
    </x:row>
    <x:row r="10" ht="23" customHeight="1">
      <x:c r="A10" s="20"/>
      <x:c r="B10" s="20" t="str">
        <x:v>Trial</x:v>
      </x:c>
      <x:c r="C10" s="20"/>
      <x:c r="D10" s="21"/>
      <x:c r="E10" s="21"/>
      <x:c r="F10" s="23" t="str">
        <x:f>IF(AND(D10&gt;0,ISNUMBER(E10),E10&gt;=D10),(E10-D10)/D10,"")</x:f>
      </x:c>
      <x:c r="G10" s="21"/>
      <x:c r="H10" s="23" t="str">
        <x:f>IF(AND(D10&gt;0,ISNUMBER(G10),G10&gt;=D10),(G10-D10)/D10,"")</x:f>
      </x:c>
      <x:c r="I10" s="21"/>
      <x:c r="J10" s="21"/>
      <x:c r="K10" s="21"/>
      <x:c r="L10" s="21"/>
      <x:c r="M10" s="21"/>
      <x:c r="N10" s="21"/>
      <x:c r="O10" s="2" t="str">
        <x:f>IF(COUNT(D10:E10)=0,"",IF(OR(D10&lt;=0,AND(ISNUMBER(E10),E10&lt;D10),AND(ISNUMBER(G10),G10&lt;D10)),"Review net masses",IF(COUNT(D10:E10)&lt;2,"Missing mass","")))</x:f>
      </x:c>
      <x:c r="P10" s="20"/>
    </x:row>
    <x:row r="11" ht="23" customHeight="1">
      <x:c r="A11" s="20"/>
      <x:c r="B11" s="20" t="str">
        <x:v>Baseline</x:v>
      </x:c>
      <x:c r="C11" s="20"/>
      <x:c r="D11" s="21"/>
      <x:c r="E11" s="21"/>
      <x:c r="F11" s="23" t="str">
        <x:f>IF(AND(D11&gt;0,ISNUMBER(E11),E11&gt;=D11),(E11-D11)/D11,"")</x:f>
      </x:c>
      <x:c r="G11" s="21"/>
      <x:c r="H11" s="23" t="str">
        <x:f>IF(AND(D11&gt;0,ISNUMBER(G11),G11&gt;=D11),(G11-D11)/D11,"")</x:f>
      </x:c>
      <x:c r="I11" s="21"/>
      <x:c r="J11" s="21"/>
      <x:c r="K11" s="21"/>
      <x:c r="L11" s="21"/>
      <x:c r="M11" s="21"/>
      <x:c r="N11" s="21"/>
      <x:c r="O11" s="2" t="str">
        <x:f>IF(COUNT(D11:E11)=0,"",IF(OR(D11&lt;=0,AND(ISNUMBER(E11),E11&lt;D11),AND(ISNUMBER(G11),G11&lt;D11)),"Review net masses",IF(COUNT(D11:E11)&lt;2,"Missing mass","")))</x:f>
      </x:c>
      <x:c r="P11" s="20"/>
    </x:row>
    <x:row r="12" ht="23" customHeight="1">
      <x:c r="A12" s="20"/>
      <x:c r="B12" s="20" t="str">
        <x:v>Trial</x:v>
      </x:c>
      <x:c r="C12" s="20"/>
      <x:c r="D12" s="21"/>
      <x:c r="E12" s="21"/>
      <x:c r="F12" s="23" t="str">
        <x:f>IF(AND(D12&gt;0,ISNUMBER(E12),E12&gt;=D12),(E12-D12)/D12,"")</x:f>
      </x:c>
      <x:c r="G12" s="21"/>
      <x:c r="H12" s="23" t="str">
        <x:f>IF(AND(D12&gt;0,ISNUMBER(G12),G12&gt;=D12),(G12-D12)/D12,"")</x:f>
      </x:c>
      <x:c r="I12" s="21"/>
      <x:c r="J12" s="21"/>
      <x:c r="K12" s="21"/>
      <x:c r="L12" s="21"/>
      <x:c r="M12" s="21"/>
      <x:c r="N12" s="21"/>
      <x:c r="O12" s="2" t="str">
        <x:f>IF(COUNT(D12:E12)=0,"",IF(OR(D12&lt;=0,AND(ISNUMBER(E12),E12&lt;D12),AND(ISNUMBER(G12),G12&lt;D12)),"Review net masses",IF(COUNT(D12:E12)&lt;2,"Missing mass","")))</x:f>
      </x:c>
      <x:c r="P12" s="20"/>
    </x:row>
    <x:row r="13" ht="23" customHeight="1">
      <x:c r="A13" s="20"/>
      <x:c r="B13" s="20" t="str">
        <x:v>Baseline</x:v>
      </x:c>
      <x:c r="C13" s="20"/>
      <x:c r="D13" s="21"/>
      <x:c r="E13" s="21"/>
      <x:c r="F13" s="23" t="str">
        <x:f>IF(AND(D13&gt;0,ISNUMBER(E13),E13&gt;=D13),(E13-D13)/D13,"")</x:f>
      </x:c>
      <x:c r="G13" s="21"/>
      <x:c r="H13" s="23" t="str">
        <x:f>IF(AND(D13&gt;0,ISNUMBER(G13),G13&gt;=D13),(G13-D13)/D13,"")</x:f>
      </x:c>
      <x:c r="I13" s="21"/>
      <x:c r="J13" s="21"/>
      <x:c r="K13" s="21"/>
      <x:c r="L13" s="21"/>
      <x:c r="M13" s="21"/>
      <x:c r="N13" s="21"/>
      <x:c r="O13" s="2" t="str">
        <x:f>IF(COUNT(D13:E13)=0,"",IF(OR(D13&lt;=0,AND(ISNUMBER(E13),E13&lt;D13),AND(ISNUMBER(G13),G13&lt;D13)),"Review net masses",IF(COUNT(D13:E13)&lt;2,"Missing mass","")))</x:f>
      </x:c>
      <x:c r="P13" s="20"/>
    </x:row>
    <x:row r="14" ht="23" customHeight="1">
      <x:c r="A14" s="20"/>
      <x:c r="B14" s="20" t="str">
        <x:v>Trial</x:v>
      </x:c>
      <x:c r="C14" s="20"/>
      <x:c r="D14" s="21"/>
      <x:c r="E14" s="21"/>
      <x:c r="F14" s="23" t="str">
        <x:f>IF(AND(D14&gt;0,ISNUMBER(E14),E14&gt;=D14),(E14-D14)/D14,"")</x:f>
      </x:c>
      <x:c r="G14" s="21"/>
      <x:c r="H14" s="23" t="str">
        <x:f>IF(AND(D14&gt;0,ISNUMBER(G14),G14&gt;=D14),(G14-D14)/D14,"")</x:f>
      </x:c>
      <x:c r="I14" s="21"/>
      <x:c r="J14" s="21"/>
      <x:c r="K14" s="21"/>
      <x:c r="L14" s="21"/>
      <x:c r="M14" s="21"/>
      <x:c r="N14" s="21"/>
      <x:c r="O14" s="2" t="str">
        <x:f>IF(COUNT(D14:E14)=0,"",IF(OR(D14&lt;=0,AND(ISNUMBER(E14),E14&lt;D14),AND(ISNUMBER(G14),G14&lt;D14)),"Review net masses",IF(COUNT(D14:E14)&lt;2,"Missing mass","")))</x:f>
      </x:c>
      <x:c r="P14" s="20"/>
    </x:row>
    <x:row r="15" ht="23" customHeight="1">
      <x:c r="A15" s="20"/>
      <x:c r="B15" s="20" t="str">
        <x:v>Baseline</x:v>
      </x:c>
      <x:c r="C15" s="20"/>
      <x:c r="D15" s="21"/>
      <x:c r="E15" s="21"/>
      <x:c r="F15" s="23" t="str">
        <x:f>IF(AND(D15&gt;0,ISNUMBER(E15),E15&gt;=D15),(E15-D15)/D15,"")</x:f>
      </x:c>
      <x:c r="G15" s="21"/>
      <x:c r="H15" s="23" t="str">
        <x:f>IF(AND(D15&gt;0,ISNUMBER(G15),G15&gt;=D15),(G15-D15)/D15,"")</x:f>
      </x:c>
      <x:c r="I15" s="21"/>
      <x:c r="J15" s="21"/>
      <x:c r="K15" s="21"/>
      <x:c r="L15" s="21"/>
      <x:c r="M15" s="21"/>
      <x:c r="N15" s="21"/>
      <x:c r="O15" s="2" t="str">
        <x:f>IF(COUNT(D15:E15)=0,"",IF(OR(D15&lt;=0,AND(ISNUMBER(E15),E15&lt;D15),AND(ISNUMBER(G15),G15&lt;D15)),"Review net masses",IF(COUNT(D15:E15)&lt;2,"Missing mass","")))</x:f>
      </x:c>
      <x:c r="P15" s="20"/>
    </x:row>
    <x:row r="16" ht="23" customHeight="1">
      <x:c r="A16" s="20"/>
      <x:c r="B16" s="20" t="str">
        <x:v>Trial</x:v>
      </x:c>
      <x:c r="C16" s="20"/>
      <x:c r="D16" s="21"/>
      <x:c r="E16" s="21"/>
      <x:c r="F16" s="23" t="str">
        <x:f>IF(AND(D16&gt;0,ISNUMBER(E16),E16&gt;=D16),(E16-D16)/D16,"")</x:f>
      </x:c>
      <x:c r="G16" s="21"/>
      <x:c r="H16" s="23" t="str">
        <x:f>IF(AND(D16&gt;0,ISNUMBER(G16),G16&gt;=D16),(G16-D16)/D16,"")</x:f>
      </x:c>
      <x:c r="I16" s="21"/>
      <x:c r="J16" s="21"/>
      <x:c r="K16" s="21"/>
      <x:c r="L16" s="21"/>
      <x:c r="M16" s="21"/>
      <x:c r="N16" s="21"/>
      <x:c r="O16" s="2" t="str">
        <x:f>IF(COUNT(D16:E16)=0,"",IF(OR(D16&lt;=0,AND(ISNUMBER(E16),E16&lt;D16),AND(ISNUMBER(G16),G16&lt;D16)),"Review net masses",IF(COUNT(D16:E16)&lt;2,"Missing mass","")))</x:f>
      </x:c>
      <x:c r="P16" s="20"/>
    </x:row>
    <x:row r="17" ht="23" customHeight="1">
      <x:c r="A17" s="20"/>
      <x:c r="B17" s="20" t="str">
        <x:v>Baseline</x:v>
      </x:c>
      <x:c r="C17" s="20"/>
      <x:c r="D17" s="21"/>
      <x:c r="E17" s="21"/>
      <x:c r="F17" s="23" t="str">
        <x:f>IF(AND(D17&gt;0,ISNUMBER(E17),E17&gt;=D17),(E17-D17)/D17,"")</x:f>
      </x:c>
      <x:c r="G17" s="21"/>
      <x:c r="H17" s="23" t="str">
        <x:f>IF(AND(D17&gt;0,ISNUMBER(G17),G17&gt;=D17),(G17-D17)/D17,"")</x:f>
      </x:c>
      <x:c r="I17" s="21"/>
      <x:c r="J17" s="21"/>
      <x:c r="K17" s="21"/>
      <x:c r="L17" s="21"/>
      <x:c r="M17" s="21"/>
      <x:c r="N17" s="21"/>
      <x:c r="O17" s="2" t="str">
        <x:f>IF(COUNT(D17:E17)=0,"",IF(OR(D17&lt;=0,AND(ISNUMBER(E17),E17&lt;D17),AND(ISNUMBER(G17),G17&lt;D17)),"Review net masses",IF(COUNT(D17:E17)&lt;2,"Missing mass","")))</x:f>
      </x:c>
      <x:c r="P17" s="20"/>
    </x:row>
    <x:row r="18" ht="23" customHeight="1">
      <x:c r="A18" s="20"/>
      <x:c r="B18" s="20" t="str">
        <x:v>Trial</x:v>
      </x:c>
      <x:c r="C18" s="20"/>
      <x:c r="D18" s="21"/>
      <x:c r="E18" s="21"/>
      <x:c r="F18" s="23" t="str">
        <x:f>IF(AND(D18&gt;0,ISNUMBER(E18),E18&gt;=D18),(E18-D18)/D18,"")</x:f>
      </x:c>
      <x:c r="G18" s="21"/>
      <x:c r="H18" s="23" t="str">
        <x:f>IF(AND(D18&gt;0,ISNUMBER(G18),G18&gt;=D18),(G18-D18)/D18,"")</x:f>
      </x:c>
      <x:c r="I18" s="21"/>
      <x:c r="J18" s="21"/>
      <x:c r="K18" s="21"/>
      <x:c r="L18" s="21"/>
      <x:c r="M18" s="21"/>
      <x:c r="N18" s="21"/>
      <x:c r="O18" s="2" t="str">
        <x:f>IF(COUNT(D18:E18)=0,"",IF(OR(D18&lt;=0,AND(ISNUMBER(E18),E18&lt;D18),AND(ISNUMBER(G18),G18&lt;D18)),"Review net masses",IF(COUNT(D18:E18)&lt;2,"Missing mass","")))</x:f>
      </x:c>
      <x:c r="P18" s="20"/>
    </x:row>
    <x:row r="19" ht="23" customHeight="1">
      <x:c r="A19" s="20"/>
      <x:c r="B19" s="20" t="str">
        <x:v>Baseline</x:v>
      </x:c>
      <x:c r="C19" s="20"/>
      <x:c r="D19" s="21"/>
      <x:c r="E19" s="21"/>
      <x:c r="F19" s="23" t="str">
        <x:f>IF(AND(D19&gt;0,ISNUMBER(E19),E19&gt;=D19),(E19-D19)/D19,"")</x:f>
      </x:c>
      <x:c r="G19" s="21"/>
      <x:c r="H19" s="23" t="str">
        <x:f>IF(AND(D19&gt;0,ISNUMBER(G19),G19&gt;=D19),(G19-D19)/D19,"")</x:f>
      </x:c>
      <x:c r="I19" s="21"/>
      <x:c r="J19" s="21"/>
      <x:c r="K19" s="21"/>
      <x:c r="L19" s="21"/>
      <x:c r="M19" s="21"/>
      <x:c r="N19" s="21"/>
      <x:c r="O19" s="2" t="str">
        <x:f>IF(COUNT(D19:E19)=0,"",IF(OR(D19&lt;=0,AND(ISNUMBER(E19),E19&lt;D19),AND(ISNUMBER(G19),G19&lt;D19)),"Review net masses",IF(COUNT(D19:E19)&lt;2,"Missing mass","")))</x:f>
      </x:c>
      <x:c r="P19" s="20"/>
    </x:row>
    <x:row r="20" ht="23" customHeight="1">
      <x:c r="A20" s="20"/>
      <x:c r="B20" s="20" t="str">
        <x:v>Trial</x:v>
      </x:c>
      <x:c r="C20" s="20"/>
      <x:c r="D20" s="21"/>
      <x:c r="E20" s="21"/>
      <x:c r="F20" s="23" t="str">
        <x:f>IF(AND(D20&gt;0,ISNUMBER(E20),E20&gt;=D20),(E20-D20)/D20,"")</x:f>
      </x:c>
      <x:c r="G20" s="21"/>
      <x:c r="H20" s="23" t="str">
        <x:f>IF(AND(D20&gt;0,ISNUMBER(G20),G20&gt;=D20),(G20-D20)/D20,"")</x:f>
      </x:c>
      <x:c r="I20" s="21"/>
      <x:c r="J20" s="21"/>
      <x:c r="K20" s="21"/>
      <x:c r="L20" s="21"/>
      <x:c r="M20" s="21"/>
      <x:c r="N20" s="21"/>
      <x:c r="O20" s="2" t="str">
        <x:f>IF(COUNT(D20:E20)=0,"",IF(OR(D20&lt;=0,AND(ISNUMBER(E20),E20&lt;D20),AND(ISNUMBER(G20),G20&lt;D20)),"Review net masses",IF(COUNT(D20:E20)&lt;2,"Missing mass","")))</x:f>
      </x:c>
      <x:c r="P20" s="20"/>
    </x:row>
    <x:row r="21" ht="23" customHeight="1">
      <x:c r="A21" s="20"/>
      <x:c r="B21" s="20" t="str">
        <x:v>Baseline</x:v>
      </x:c>
      <x:c r="C21" s="20"/>
      <x:c r="D21" s="21"/>
      <x:c r="E21" s="21"/>
      <x:c r="F21" s="23" t="str">
        <x:f>IF(AND(D21&gt;0,ISNUMBER(E21),E21&gt;=D21),(E21-D21)/D21,"")</x:f>
      </x:c>
      <x:c r="G21" s="21"/>
      <x:c r="H21" s="23" t="str">
        <x:f>IF(AND(D21&gt;0,ISNUMBER(G21),G21&gt;=D21),(G21-D21)/D21,"")</x:f>
      </x:c>
      <x:c r="I21" s="21"/>
      <x:c r="J21" s="21"/>
      <x:c r="K21" s="21"/>
      <x:c r="L21" s="21"/>
      <x:c r="M21" s="21"/>
      <x:c r="N21" s="21"/>
      <x:c r="O21" s="2" t="str">
        <x:f>IF(COUNT(D21:E21)=0,"",IF(OR(D21&lt;=0,AND(ISNUMBER(E21),E21&lt;D21),AND(ISNUMBER(G21),G21&lt;D21)),"Review net masses",IF(COUNT(D21:E21)&lt;2,"Missing mass","")))</x:f>
      </x:c>
      <x:c r="P21" s="20"/>
    </x:row>
    <x:row r="22" ht="23" customHeight="1">
      <x:c r="A22" s="20"/>
      <x:c r="B22" s="20" t="str">
        <x:v>Trial</x:v>
      </x:c>
      <x:c r="C22" s="20"/>
      <x:c r="D22" s="21"/>
      <x:c r="E22" s="21"/>
      <x:c r="F22" s="23" t="str">
        <x:f>IF(AND(D22&gt;0,ISNUMBER(E22),E22&gt;=D22),(E22-D22)/D22,"")</x:f>
      </x:c>
      <x:c r="G22" s="21"/>
      <x:c r="H22" s="23" t="str">
        <x:f>IF(AND(D22&gt;0,ISNUMBER(G22),G22&gt;=D22),(G22-D22)/D22,"")</x:f>
      </x:c>
      <x:c r="I22" s="21"/>
      <x:c r="J22" s="21"/>
      <x:c r="K22" s="21"/>
      <x:c r="L22" s="21"/>
      <x:c r="M22" s="21"/>
      <x:c r="N22" s="21"/>
      <x:c r="O22" s="2" t="str">
        <x:f>IF(COUNT(D22:E22)=0,"",IF(OR(D22&lt;=0,AND(ISNUMBER(E22),E22&lt;D22),AND(ISNUMBER(G22),G22&lt;D22)),"Review net masses",IF(COUNT(D22:E22)&lt;2,"Missing mass","")))</x:f>
      </x:c>
      <x:c r="P22" s="20"/>
    </x:row>
    <x:row r="23" ht="23" customHeight="1">
      <x:c r="A23" s="20"/>
      <x:c r="B23" s="20" t="str">
        <x:v>Baseline</x:v>
      </x:c>
      <x:c r="C23" s="20"/>
      <x:c r="D23" s="21"/>
      <x:c r="E23" s="21"/>
      <x:c r="F23" s="23" t="str">
        <x:f>IF(AND(D23&gt;0,ISNUMBER(E23),E23&gt;=D23),(E23-D23)/D23,"")</x:f>
      </x:c>
      <x:c r="G23" s="21"/>
      <x:c r="H23" s="23" t="str">
        <x:f>IF(AND(D23&gt;0,ISNUMBER(G23),G23&gt;=D23),(G23-D23)/D23,"")</x:f>
      </x:c>
      <x:c r="I23" s="21"/>
      <x:c r="J23" s="21"/>
      <x:c r="K23" s="21"/>
      <x:c r="L23" s="21"/>
      <x:c r="M23" s="21"/>
      <x:c r="N23" s="21"/>
      <x:c r="O23" s="2" t="str">
        <x:f>IF(COUNT(D23:E23)=0,"",IF(OR(D23&lt;=0,AND(ISNUMBER(E23),E23&lt;D23),AND(ISNUMBER(G23),G23&lt;D23)),"Review net masses",IF(COUNT(D23:E23)&lt;2,"Missing mass","")))</x:f>
      </x:c>
      <x:c r="P23" s="20"/>
    </x:row>
    <x:row r="24" ht="23" customHeight="1">
      <x:c r="A24" s="20"/>
      <x:c r="B24" s="20" t="str">
        <x:v>Trial</x:v>
      </x:c>
      <x:c r="C24" s="20"/>
      <x:c r="D24" s="21"/>
      <x:c r="E24" s="21"/>
      <x:c r="F24" s="23" t="str">
        <x:f>IF(AND(D24&gt;0,ISNUMBER(E24),E24&gt;=D24),(E24-D24)/D24,"")</x:f>
      </x:c>
      <x:c r="G24" s="21"/>
      <x:c r="H24" s="23" t="str">
        <x:f>IF(AND(D24&gt;0,ISNUMBER(G24),G24&gt;=D24),(G24-D24)/D24,"")</x:f>
      </x:c>
      <x:c r="I24" s="21"/>
      <x:c r="J24" s="21"/>
      <x:c r="K24" s="21"/>
      <x:c r="L24" s="21"/>
      <x:c r="M24" s="21"/>
      <x:c r="N24" s="21"/>
      <x:c r="O24" s="2" t="str">
        <x:f>IF(COUNT(D24:E24)=0,"",IF(OR(D24&lt;=0,AND(ISNUMBER(E24),E24&lt;D24),AND(ISNUMBER(G24),G24&lt;D24)),"Review net masses",IF(COUNT(D24:E24)&lt;2,"Missing mass","")))</x:f>
      </x:c>
      <x:c r="P24" s="20"/>
    </x:row>
    <x:row r="25" ht="23" customHeight="1">
      <x:c r="A25" s="20"/>
      <x:c r="B25" s="20" t="str">
        <x:v>Baseline</x:v>
      </x:c>
      <x:c r="C25" s="20"/>
      <x:c r="D25" s="21"/>
      <x:c r="E25" s="21"/>
      <x:c r="F25" s="23" t="str">
        <x:f>IF(AND(D25&gt;0,ISNUMBER(E25),E25&gt;=D25),(E25-D25)/D25,"")</x:f>
      </x:c>
      <x:c r="G25" s="21"/>
      <x:c r="H25" s="23" t="str">
        <x:f>IF(AND(D25&gt;0,ISNUMBER(G25),G25&gt;=D25),(G25-D25)/D25,"")</x:f>
      </x:c>
      <x:c r="I25" s="21"/>
      <x:c r="J25" s="21"/>
      <x:c r="K25" s="21"/>
      <x:c r="L25" s="21"/>
      <x:c r="M25" s="21"/>
      <x:c r="N25" s="21"/>
      <x:c r="O25" s="2" t="str">
        <x:f>IF(COUNT(D25:E25)=0,"",IF(OR(D25&lt;=0,AND(ISNUMBER(E25),E25&lt;D25),AND(ISNUMBER(G25),G25&lt;D25)),"Review net masses",IF(COUNT(D25:E25)&lt;2,"Missing mass","")))</x:f>
      </x:c>
      <x:c r="P25" s="20"/>
    </x:row>
    <x:row r="26" ht="23" customHeight="1">
      <x:c r="A26" s="20"/>
      <x:c r="B26" s="20" t="str">
        <x:v>Trial</x:v>
      </x:c>
      <x:c r="C26" s="20"/>
      <x:c r="D26" s="21"/>
      <x:c r="E26" s="21"/>
      <x:c r="F26" s="23" t="str">
        <x:f>IF(AND(D26&gt;0,ISNUMBER(E26),E26&gt;=D26),(E26-D26)/D26,"")</x:f>
      </x:c>
      <x:c r="G26" s="21"/>
      <x:c r="H26" s="23" t="str">
        <x:f>IF(AND(D26&gt;0,ISNUMBER(G26),G26&gt;=D26),(G26-D26)/D26,"")</x:f>
      </x:c>
      <x:c r="I26" s="21"/>
      <x:c r="J26" s="21"/>
      <x:c r="K26" s="21"/>
      <x:c r="L26" s="21"/>
      <x:c r="M26" s="21"/>
      <x:c r="N26" s="21"/>
      <x:c r="O26" s="2" t="str">
        <x:f>IF(COUNT(D26:E26)=0,"",IF(OR(D26&lt;=0,AND(ISNUMBER(E26),E26&lt;D26),AND(ISNUMBER(G26),G26&lt;D26)),"Review net masses",IF(COUNT(D26:E26)&lt;2,"Missing mass","")))</x:f>
      </x:c>
      <x:c r="P26" s="20"/>
    </x:row>
    <x:row r="27" ht="23" customHeight="1">
      <x:c r="A27" s="20"/>
      <x:c r="B27" s="20" t="str">
        <x:v>Baseline</x:v>
      </x:c>
      <x:c r="C27" s="20"/>
      <x:c r="D27" s="21"/>
      <x:c r="E27" s="21"/>
      <x:c r="F27" s="23" t="str">
        <x:f>IF(AND(D27&gt;0,ISNUMBER(E27),E27&gt;=D27),(E27-D27)/D27,"")</x:f>
      </x:c>
      <x:c r="G27" s="21"/>
      <x:c r="H27" s="23" t="str">
        <x:f>IF(AND(D27&gt;0,ISNUMBER(G27),G27&gt;=D27),(G27-D27)/D27,"")</x:f>
      </x:c>
      <x:c r="I27" s="21"/>
      <x:c r="J27" s="21"/>
      <x:c r="K27" s="21"/>
      <x:c r="L27" s="21"/>
      <x:c r="M27" s="21"/>
      <x:c r="N27" s="21"/>
      <x:c r="O27" s="2" t="str">
        <x:f>IF(COUNT(D27:E27)=0,"",IF(OR(D27&lt;=0,AND(ISNUMBER(E27),E27&lt;D27),AND(ISNUMBER(G27),G27&lt;D27)),"Review net masses",IF(COUNT(D27:E27)&lt;2,"Missing mass","")))</x:f>
      </x:c>
      <x:c r="P27" s="20"/>
    </x:row>
    <x:row r="28" ht="23" customHeight="1">
      <x:c r="A28" s="20"/>
      <x:c r="B28" s="20" t="str">
        <x:v>Trial</x:v>
      </x:c>
      <x:c r="C28" s="20"/>
      <x:c r="D28" s="21"/>
      <x:c r="E28" s="21"/>
      <x:c r="F28" s="23" t="str">
        <x:f>IF(AND(D28&gt;0,ISNUMBER(E28),E28&gt;=D28),(E28-D28)/D28,"")</x:f>
      </x:c>
      <x:c r="G28" s="21"/>
      <x:c r="H28" s="23" t="str">
        <x:f>IF(AND(D28&gt;0,ISNUMBER(G28),G28&gt;=D28),(G28-D28)/D28,"")</x:f>
      </x:c>
      <x:c r="I28" s="21"/>
      <x:c r="J28" s="21"/>
      <x:c r="K28" s="21"/>
      <x:c r="L28" s="21"/>
      <x:c r="M28" s="21"/>
      <x:c r="N28" s="21"/>
      <x:c r="O28" s="2" t="str">
        <x:f>IF(COUNT(D28:E28)=0,"",IF(OR(D28&lt;=0,AND(ISNUMBER(E28),E28&lt;D28),AND(ISNUMBER(G28),G28&lt;D28)),"Review net masses",IF(COUNT(D28:E28)&lt;2,"Missing mass","")))</x:f>
      </x:c>
      <x:c r="P28" s="20"/>
    </x:row>
    <x:row r="29" ht="23" customHeight="1">
      <x:c r="A29" s="20"/>
      <x:c r="B29" s="20" t="str">
        <x:v>Baseline</x:v>
      </x:c>
      <x:c r="C29" s="20"/>
      <x:c r="D29" s="21"/>
      <x:c r="E29" s="21"/>
      <x:c r="F29" s="23" t="str">
        <x:f>IF(AND(D29&gt;0,ISNUMBER(E29),E29&gt;=D29),(E29-D29)/D29,"")</x:f>
      </x:c>
      <x:c r="G29" s="21"/>
      <x:c r="H29" s="23" t="str">
        <x:f>IF(AND(D29&gt;0,ISNUMBER(G29),G29&gt;=D29),(G29-D29)/D29,"")</x:f>
      </x:c>
      <x:c r="I29" s="21"/>
      <x:c r="J29" s="21"/>
      <x:c r="K29" s="21"/>
      <x:c r="L29" s="21"/>
      <x:c r="M29" s="21"/>
      <x:c r="N29" s="21"/>
      <x:c r="O29" s="2" t="str">
        <x:f>IF(COUNT(D29:E29)=0,"",IF(OR(D29&lt;=0,AND(ISNUMBER(E29),E29&lt;D29),AND(ISNUMBER(G29),G29&lt;D29)),"Review net masses",IF(COUNT(D29:E29)&lt;2,"Missing mass","")))</x:f>
      </x:c>
      <x:c r="P29" s="20"/>
    </x:row>
    <x:row r="30" ht="23" customHeight="1">
      <x:c r="A30" s="20"/>
      <x:c r="B30" s="20" t="str">
        <x:v>Trial</x:v>
      </x:c>
      <x:c r="C30" s="20"/>
      <x:c r="D30" s="21"/>
      <x:c r="E30" s="21"/>
      <x:c r="F30" s="23" t="str">
        <x:f>IF(AND(D30&gt;0,ISNUMBER(E30),E30&gt;=D30),(E30-D30)/D30,"")</x:f>
      </x:c>
      <x:c r="G30" s="21"/>
      <x:c r="H30" s="23" t="str">
        <x:f>IF(AND(D30&gt;0,ISNUMBER(G30),G30&gt;=D30),(G30-D30)/D30,"")</x:f>
      </x:c>
      <x:c r="I30" s="21"/>
      <x:c r="J30" s="21"/>
      <x:c r="K30" s="21"/>
      <x:c r="L30" s="21"/>
      <x:c r="M30" s="21"/>
      <x:c r="N30" s="21"/>
      <x:c r="O30" s="2" t="str">
        <x:f>IF(COUNT(D30:E30)=0,"",IF(OR(D30&lt;=0,AND(ISNUMBER(E30),E30&lt;D30),AND(ISNUMBER(G30),G30&lt;D30)),"Review net masses",IF(COUNT(D30:E30)&lt;2,"Missing mass","")))</x:f>
      </x:c>
      <x:c r="P30" s="20"/>
    </x:row>
    <x:row r="31" ht="23" customHeight="1">
      <x:c r="A31" s="20"/>
      <x:c r="B31" s="20" t="str">
        <x:v>Baseline</x:v>
      </x:c>
      <x:c r="C31" s="20"/>
      <x:c r="D31" s="21"/>
      <x:c r="E31" s="21"/>
      <x:c r="F31" s="23" t="str">
        <x:f>IF(AND(D31&gt;0,ISNUMBER(E31),E31&gt;=D31),(E31-D31)/D31,"")</x:f>
      </x:c>
      <x:c r="G31" s="21"/>
      <x:c r="H31" s="23" t="str">
        <x:f>IF(AND(D31&gt;0,ISNUMBER(G31),G31&gt;=D31),(G31-D31)/D31,"")</x:f>
      </x:c>
      <x:c r="I31" s="21"/>
      <x:c r="J31" s="21"/>
      <x:c r="K31" s="21"/>
      <x:c r="L31" s="21"/>
      <x:c r="M31" s="21"/>
      <x:c r="N31" s="21"/>
      <x:c r="O31" s="2" t="str">
        <x:f>IF(COUNT(D31:E31)=0,"",IF(OR(D31&lt;=0,AND(ISNUMBER(E31),E31&lt;D31),AND(ISNUMBER(G31),G31&lt;D31)),"Review net masses",IF(COUNT(D31:E31)&lt;2,"Missing mass","")))</x:f>
      </x:c>
      <x:c r="P31" s="20"/>
    </x:row>
    <x:row r="32" ht="23" customHeight="1">
      <x:c r="A32" s="20"/>
      <x:c r="B32" s="20" t="str">
        <x:v>Trial</x:v>
      </x:c>
      <x:c r="C32" s="20"/>
      <x:c r="D32" s="21"/>
      <x:c r="E32" s="21"/>
      <x:c r="F32" s="23" t="str">
        <x:f>IF(AND(D32&gt;0,ISNUMBER(E32),E32&gt;=D32),(E32-D32)/D32,"")</x:f>
      </x:c>
      <x:c r="G32" s="21"/>
      <x:c r="H32" s="23" t="str">
        <x:f>IF(AND(D32&gt;0,ISNUMBER(G32),G32&gt;=D32),(G32-D32)/D32,"")</x:f>
      </x:c>
      <x:c r="I32" s="21"/>
      <x:c r="J32" s="21"/>
      <x:c r="K32" s="21"/>
      <x:c r="L32" s="21"/>
      <x:c r="M32" s="21"/>
      <x:c r="N32" s="21"/>
      <x:c r="O32" s="2" t="str">
        <x:f>IF(COUNT(D32:E32)=0,"",IF(OR(D32&lt;=0,AND(ISNUMBER(E32),E32&lt;D32),AND(ISNUMBER(G32),G32&lt;D32)),"Review net masses",IF(COUNT(D32:E32)&lt;2,"Missing mass","")))</x:f>
      </x:c>
      <x:c r="P32" s="20"/>
    </x:row>
    <x:row r="33" ht="23" customHeight="1">
      <x:c r="A33" s="20"/>
      <x:c r="B33" s="20" t="str">
        <x:v>Baseline</x:v>
      </x:c>
      <x:c r="C33" s="20"/>
      <x:c r="D33" s="21"/>
      <x:c r="E33" s="21"/>
      <x:c r="F33" s="23" t="str">
        <x:f>IF(AND(D33&gt;0,ISNUMBER(E33),E33&gt;=D33),(E33-D33)/D33,"")</x:f>
      </x:c>
      <x:c r="G33" s="21"/>
      <x:c r="H33" s="23" t="str">
        <x:f>IF(AND(D33&gt;0,ISNUMBER(G33),G33&gt;=D33),(G33-D33)/D33,"")</x:f>
      </x:c>
      <x:c r="I33" s="21"/>
      <x:c r="J33" s="21"/>
      <x:c r="K33" s="21"/>
      <x:c r="L33" s="21"/>
      <x:c r="M33" s="21"/>
      <x:c r="N33" s="21"/>
      <x:c r="O33" s="2" t="str">
        <x:f>IF(COUNT(D33:E33)=0,"",IF(OR(D33&lt;=0,AND(ISNUMBER(E33),E33&lt;D33),AND(ISNUMBER(G33),G33&lt;D33)),"Review net masses",IF(COUNT(D33:E33)&lt;2,"Missing mass","")))</x:f>
      </x:c>
      <x:c r="P33" s="20"/>
    </x:row>
    <x:row r="34" ht="23" customHeight="1">
      <x:c r="A34" s="20"/>
      <x:c r="B34" s="20" t="str">
        <x:v>Trial</x:v>
      </x:c>
      <x:c r="C34" s="20"/>
      <x:c r="D34" s="21"/>
      <x:c r="E34" s="21"/>
      <x:c r="F34" s="23" t="str">
        <x:f>IF(AND(D34&gt;0,ISNUMBER(E34),E34&gt;=D34),(E34-D34)/D34,"")</x:f>
      </x:c>
      <x:c r="G34" s="21"/>
      <x:c r="H34" s="23" t="str">
        <x:f>IF(AND(D34&gt;0,ISNUMBER(G34),G34&gt;=D34),(G34-D34)/D34,"")</x:f>
      </x:c>
      <x:c r="I34" s="21"/>
      <x:c r="J34" s="21"/>
      <x:c r="K34" s="21"/>
      <x:c r="L34" s="21"/>
      <x:c r="M34" s="21"/>
      <x:c r="N34" s="21"/>
      <x:c r="O34" s="2" t="str">
        <x:f>IF(COUNT(D34:E34)=0,"",IF(OR(D34&lt;=0,AND(ISNUMBER(E34),E34&lt;D34),AND(ISNUMBER(G34),G34&lt;D34)),"Review net masses",IF(COUNT(D34:E34)&lt;2,"Missing mass","")))</x:f>
      </x:c>
      <x:c r="P34" s="20"/>
    </x:row>
    <x:row r="35" ht="23" customHeight="1">
      <x:c r="A35" s="20"/>
      <x:c r="B35" s="20" t="str">
        <x:v>Baseline</x:v>
      </x:c>
      <x:c r="C35" s="20"/>
      <x:c r="D35" s="21"/>
      <x:c r="E35" s="21"/>
      <x:c r="F35" s="23" t="str">
        <x:f>IF(AND(D35&gt;0,ISNUMBER(E35),E35&gt;=D35),(E35-D35)/D35,"")</x:f>
      </x:c>
      <x:c r="G35" s="21"/>
      <x:c r="H35" s="23" t="str">
        <x:f>IF(AND(D35&gt;0,ISNUMBER(G35),G35&gt;=D35),(G35-D35)/D35,"")</x:f>
      </x:c>
      <x:c r="I35" s="21"/>
      <x:c r="J35" s="21"/>
      <x:c r="K35" s="21"/>
      <x:c r="L35" s="21"/>
      <x:c r="M35" s="21"/>
      <x:c r="N35" s="21"/>
      <x:c r="O35" s="2" t="str">
        <x:f>IF(COUNT(D35:E35)=0,"",IF(OR(D35&lt;=0,AND(ISNUMBER(E35),E35&lt;D35),AND(ISNUMBER(G35),G35&lt;D35)),"Review net masses",IF(COUNT(D35:E35)&lt;2,"Missing mass","")))</x:f>
      </x:c>
      <x:c r="P35" s="20"/>
    </x:row>
    <x:row r="36" ht="23" customHeight="1">
      <x:c r="A36" s="20"/>
      <x:c r="B36" s="20" t="str">
        <x:v>Trial</x:v>
      </x:c>
      <x:c r="C36" s="20"/>
      <x:c r="D36" s="21"/>
      <x:c r="E36" s="21"/>
      <x:c r="F36" s="23" t="str">
        <x:f>IF(AND(D36&gt;0,ISNUMBER(E36),E36&gt;=D36),(E36-D36)/D36,"")</x:f>
      </x:c>
      <x:c r="G36" s="21"/>
      <x:c r="H36" s="23" t="str">
        <x:f>IF(AND(D36&gt;0,ISNUMBER(G36),G36&gt;=D36),(G36-D36)/D36,"")</x:f>
      </x:c>
      <x:c r="I36" s="21"/>
      <x:c r="J36" s="21"/>
      <x:c r="K36" s="21"/>
      <x:c r="L36" s="21"/>
      <x:c r="M36" s="21"/>
      <x:c r="N36" s="21"/>
      <x:c r="O36" s="2" t="str">
        <x:f>IF(COUNT(D36:E36)=0,"",IF(OR(D36&lt;=0,AND(ISNUMBER(E36),E36&lt;D36),AND(ISNUMBER(G36),G36&lt;D36)),"Review net masses",IF(COUNT(D36:E36)&lt;2,"Missing mass","")))</x:f>
      </x:c>
      <x:c r="P36" s="20"/>
    </x:row>
    <x:row r="37" ht="23" customHeight="1">
      <x:c r="A37" s="20"/>
      <x:c r="B37" s="20" t="str">
        <x:v>Baseline</x:v>
      </x:c>
      <x:c r="C37" s="20"/>
      <x:c r="D37" s="21"/>
      <x:c r="E37" s="21"/>
      <x:c r="F37" s="23" t="str">
        <x:f>IF(AND(D37&gt;0,ISNUMBER(E37),E37&gt;=D37),(E37-D37)/D37,"")</x:f>
      </x:c>
      <x:c r="G37" s="21"/>
      <x:c r="H37" s="23" t="str">
        <x:f>IF(AND(D37&gt;0,ISNUMBER(G37),G37&gt;=D37),(G37-D37)/D37,"")</x:f>
      </x:c>
      <x:c r="I37" s="21"/>
      <x:c r="J37" s="21"/>
      <x:c r="K37" s="21"/>
      <x:c r="L37" s="21"/>
      <x:c r="M37" s="21"/>
      <x:c r="N37" s="21"/>
      <x:c r="O37" s="2" t="str">
        <x:f>IF(COUNT(D37:E37)=0,"",IF(OR(D37&lt;=0,AND(ISNUMBER(E37),E37&lt;D37),AND(ISNUMBER(G37),G37&lt;D37)),"Review net masses",IF(COUNT(D37:E37)&lt;2,"Missing mass","")))</x:f>
      </x:c>
      <x:c r="P37" s="20"/>
    </x:row>
    <x:row r="38" ht="23" customHeight="1">
      <x:c r="A38" s="20"/>
      <x:c r="B38" s="20" t="str">
        <x:v>Trial</x:v>
      </x:c>
      <x:c r="C38" s="20"/>
      <x:c r="D38" s="21"/>
      <x:c r="E38" s="21"/>
      <x:c r="F38" s="23" t="str">
        <x:f>IF(AND(D38&gt;0,ISNUMBER(E38),E38&gt;=D38),(E38-D38)/D38,"")</x:f>
      </x:c>
      <x:c r="G38" s="21"/>
      <x:c r="H38" s="23" t="str">
        <x:f>IF(AND(D38&gt;0,ISNUMBER(G38),G38&gt;=D38),(G38-D38)/D38,"")</x:f>
      </x:c>
      <x:c r="I38" s="21"/>
      <x:c r="J38" s="21"/>
      <x:c r="K38" s="21"/>
      <x:c r="L38" s="21"/>
      <x:c r="M38" s="21"/>
      <x:c r="N38" s="21"/>
      <x:c r="O38" s="2" t="str">
        <x:f>IF(COUNT(D38:E38)=0,"",IF(OR(D38&lt;=0,AND(ISNUMBER(E38),E38&lt;D38),AND(ISNUMBER(G38),G38&lt;D38)),"Review net masses",IF(COUNT(D38:E38)&lt;2,"Missing mass","")))</x:f>
      </x:c>
      <x:c r="P38" s="20"/>
    </x:row>
    <x:row r="39" ht="23" customHeight="1">
      <x:c r="A39" s="20"/>
      <x:c r="B39" s="20" t="str">
        <x:v>Baseline</x:v>
      </x:c>
      <x:c r="C39" s="20"/>
      <x:c r="D39" s="21"/>
      <x:c r="E39" s="21"/>
      <x:c r="F39" s="23" t="str">
        <x:f>IF(AND(D39&gt;0,ISNUMBER(E39),E39&gt;=D39),(E39-D39)/D39,"")</x:f>
      </x:c>
      <x:c r="G39" s="21"/>
      <x:c r="H39" s="23" t="str">
        <x:f>IF(AND(D39&gt;0,ISNUMBER(G39),G39&gt;=D39),(G39-D39)/D39,"")</x:f>
      </x:c>
      <x:c r="I39" s="21"/>
      <x:c r="J39" s="21"/>
      <x:c r="K39" s="21"/>
      <x:c r="L39" s="21"/>
      <x:c r="M39" s="21"/>
      <x:c r="N39" s="21"/>
      <x:c r="O39" s="2" t="str">
        <x:f>IF(COUNT(D39:E39)=0,"",IF(OR(D39&lt;=0,AND(ISNUMBER(E39),E39&lt;D39),AND(ISNUMBER(G39),G39&lt;D39)),"Review net masses",IF(COUNT(D39:E39)&lt;2,"Missing mass","")))</x:f>
      </x:c>
      <x:c r="P39" s="20"/>
    </x:row>
    <x:row r="40" ht="23" customHeight="1">
      <x:c r="A40" s="20"/>
      <x:c r="B40" s="20" t="str">
        <x:v>Trial</x:v>
      </x:c>
      <x:c r="C40" s="20"/>
      <x:c r="D40" s="21"/>
      <x:c r="E40" s="21"/>
      <x:c r="F40" s="23" t="str">
        <x:f>IF(AND(D40&gt;0,ISNUMBER(E40),E40&gt;=D40),(E40-D40)/D40,"")</x:f>
      </x:c>
      <x:c r="G40" s="21"/>
      <x:c r="H40" s="23" t="str">
        <x:f>IF(AND(D40&gt;0,ISNUMBER(G40),G40&gt;=D40),(G40-D40)/D40,"")</x:f>
      </x:c>
      <x:c r="I40" s="21"/>
      <x:c r="J40" s="21"/>
      <x:c r="K40" s="21"/>
      <x:c r="L40" s="21"/>
      <x:c r="M40" s="21"/>
      <x:c r="N40" s="21"/>
      <x:c r="O40" s="2" t="str">
        <x:f>IF(COUNT(D40:E40)=0,"",IF(OR(D40&lt;=0,AND(ISNUMBER(E40),E40&lt;D40),AND(ISNUMBER(G40),G40&lt;D40)),"Review net masses",IF(COUNT(D40:E40)&lt;2,"Missing mass","")))</x:f>
      </x:c>
      <x:c r="P40" s="20"/>
    </x:row>
    <x:row r="41" ht="23" customHeight="1">
      <x:c r="A41" s="20"/>
      <x:c r="B41" s="20" t="str">
        <x:v>Baseline</x:v>
      </x:c>
      <x:c r="C41" s="20"/>
      <x:c r="D41" s="21"/>
      <x:c r="E41" s="21"/>
      <x:c r="F41" s="23" t="str">
        <x:f>IF(AND(D41&gt;0,ISNUMBER(E41),E41&gt;=D41),(E41-D41)/D41,"")</x:f>
      </x:c>
      <x:c r="G41" s="21"/>
      <x:c r="H41" s="23" t="str">
        <x:f>IF(AND(D41&gt;0,ISNUMBER(G41),G41&gt;=D41),(G41-D41)/D41,"")</x:f>
      </x:c>
      <x:c r="I41" s="21"/>
      <x:c r="J41" s="21"/>
      <x:c r="K41" s="21"/>
      <x:c r="L41" s="21"/>
      <x:c r="M41" s="21"/>
      <x:c r="N41" s="21"/>
      <x:c r="O41" s="2" t="str">
        <x:f>IF(COUNT(D41:E41)=0,"",IF(OR(D41&lt;=0,AND(ISNUMBER(E41),E41&lt;D41),AND(ISNUMBER(G41),G41&lt;D41)),"Review net masses",IF(COUNT(D41:E41)&lt;2,"Missing mass","")))</x:f>
      </x:c>
      <x:c r="P41" s="20"/>
    </x:row>
    <x:row r="42" ht="23" customHeight="1">
      <x:c r="A42" s="20"/>
      <x:c r="B42" s="20" t="str">
        <x:v>Trial</x:v>
      </x:c>
      <x:c r="C42" s="20"/>
      <x:c r="D42" s="21"/>
      <x:c r="E42" s="21"/>
      <x:c r="F42" s="23" t="str">
        <x:f>IF(AND(D42&gt;0,ISNUMBER(E42),E42&gt;=D42),(E42-D42)/D42,"")</x:f>
      </x:c>
      <x:c r="G42" s="21"/>
      <x:c r="H42" s="23" t="str">
        <x:f>IF(AND(D42&gt;0,ISNUMBER(G42),G42&gt;=D42),(G42-D42)/D42,"")</x:f>
      </x:c>
      <x:c r="I42" s="21"/>
      <x:c r="J42" s="21"/>
      <x:c r="K42" s="21"/>
      <x:c r="L42" s="21"/>
      <x:c r="M42" s="21"/>
      <x:c r="N42" s="21"/>
      <x:c r="O42" s="2" t="str">
        <x:f>IF(COUNT(D42:E42)=0,"",IF(OR(D42&lt;=0,AND(ISNUMBER(E42),E42&lt;D42),AND(ISNUMBER(G42),G42&lt;D42)),"Review net masses",IF(COUNT(D42:E42)&lt;2,"Missing mass","")))</x:f>
      </x:c>
      <x:c r="P42" s="20"/>
    </x:row>
    <x:row r="43" ht="23" customHeight="1">
      <x:c r="A43" s="20"/>
      <x:c r="B43" s="20" t="str">
        <x:v>Baseline</x:v>
      </x:c>
      <x:c r="C43" s="20"/>
      <x:c r="D43" s="21"/>
      <x:c r="E43" s="21"/>
      <x:c r="F43" s="23" t="str">
        <x:f>IF(AND(D43&gt;0,ISNUMBER(E43),E43&gt;=D43),(E43-D43)/D43,"")</x:f>
      </x:c>
      <x:c r="G43" s="21"/>
      <x:c r="H43" s="23" t="str">
        <x:f>IF(AND(D43&gt;0,ISNUMBER(G43),G43&gt;=D43),(G43-D43)/D43,"")</x:f>
      </x:c>
      <x:c r="I43" s="21"/>
      <x:c r="J43" s="21"/>
      <x:c r="K43" s="21"/>
      <x:c r="L43" s="21"/>
      <x:c r="M43" s="21"/>
      <x:c r="N43" s="21"/>
      <x:c r="O43" s="2" t="str">
        <x:f>IF(COUNT(D43:E43)=0,"",IF(OR(D43&lt;=0,AND(ISNUMBER(E43),E43&lt;D43),AND(ISNUMBER(G43),G43&lt;D43)),"Review net masses",IF(COUNT(D43:E43)&lt;2,"Missing mass","")))</x:f>
      </x:c>
      <x:c r="P43" s="20"/>
    </x:row>
    <x:row r="44" ht="23" customHeight="1">
      <x:c r="A44" s="20"/>
      <x:c r="B44" s="20" t="str">
        <x:v>Trial</x:v>
      </x:c>
      <x:c r="C44" s="20"/>
      <x:c r="D44" s="21"/>
      <x:c r="E44" s="21"/>
      <x:c r="F44" s="23" t="str">
        <x:f>IF(AND(D44&gt;0,ISNUMBER(E44),E44&gt;=D44),(E44-D44)/D44,"")</x:f>
      </x:c>
      <x:c r="G44" s="21"/>
      <x:c r="H44" s="23" t="str">
        <x:f>IF(AND(D44&gt;0,ISNUMBER(G44),G44&gt;=D44),(G44-D44)/D44,"")</x:f>
      </x:c>
      <x:c r="I44" s="21"/>
      <x:c r="J44" s="21"/>
      <x:c r="K44" s="21"/>
      <x:c r="L44" s="21"/>
      <x:c r="M44" s="21"/>
      <x:c r="N44" s="21"/>
      <x:c r="O44" s="2" t="str">
        <x:f>IF(COUNT(D44:E44)=0,"",IF(OR(D44&lt;=0,AND(ISNUMBER(E44),E44&lt;D44),AND(ISNUMBER(G44),G44&lt;D44)),"Review net masses",IF(COUNT(D44:E44)&lt;2,"Missing mass","")))</x:f>
      </x:c>
      <x:c r="P44" s="20"/>
    </x:row>
    <x:row r="45" ht="23" customHeight="1">
      <x:c r="A45" s="20"/>
      <x:c r="B45" s="20" t="str">
        <x:v>Baseline</x:v>
      </x:c>
      <x:c r="C45" s="20"/>
      <x:c r="D45" s="21"/>
      <x:c r="E45" s="21"/>
      <x:c r="F45" s="23" t="str">
        <x:f>IF(AND(D45&gt;0,ISNUMBER(E45),E45&gt;=D45),(E45-D45)/D45,"")</x:f>
      </x:c>
      <x:c r="G45" s="21"/>
      <x:c r="H45" s="23" t="str">
        <x:f>IF(AND(D45&gt;0,ISNUMBER(G45),G45&gt;=D45),(G45-D45)/D45,"")</x:f>
      </x:c>
      <x:c r="I45" s="21"/>
      <x:c r="J45" s="21"/>
      <x:c r="K45" s="21"/>
      <x:c r="L45" s="21"/>
      <x:c r="M45" s="21"/>
      <x:c r="N45" s="21"/>
      <x:c r="O45" s="2" t="str">
        <x:f>IF(COUNT(D45:E45)=0,"",IF(OR(D45&lt;=0,AND(ISNUMBER(E45),E45&lt;D45),AND(ISNUMBER(G45),G45&lt;D45)),"Review net masses",IF(COUNT(D45:E45)&lt;2,"Missing mass","")))</x:f>
      </x:c>
      <x:c r="P45" s="20"/>
    </x:row>
    <x:row r="46" ht="23" customHeight="1">
      <x:c r="A46" s="20"/>
      <x:c r="B46" s="20" t="str">
        <x:v>Trial</x:v>
      </x:c>
      <x:c r="C46" s="20"/>
      <x:c r="D46" s="21"/>
      <x:c r="E46" s="21"/>
      <x:c r="F46" s="23" t="str">
        <x:f>IF(AND(D46&gt;0,ISNUMBER(E46),E46&gt;=D46),(E46-D46)/D46,"")</x:f>
      </x:c>
      <x:c r="G46" s="21"/>
      <x:c r="H46" s="23" t="str">
        <x:f>IF(AND(D46&gt;0,ISNUMBER(G46),G46&gt;=D46),(G46-D46)/D46,"")</x:f>
      </x:c>
      <x:c r="I46" s="21"/>
      <x:c r="J46" s="21"/>
      <x:c r="K46" s="21"/>
      <x:c r="L46" s="21"/>
      <x:c r="M46" s="21"/>
      <x:c r="N46" s="21"/>
      <x:c r="O46" s="2" t="str">
        <x:f>IF(COUNT(D46:E46)=0,"",IF(OR(D46&lt;=0,AND(ISNUMBER(E46),E46&lt;D46),AND(ISNUMBER(G46),G46&lt;D46)),"Review net masses",IF(COUNT(D46:E46)&lt;2,"Missing mass","")))</x:f>
      </x:c>
      <x:c r="P46" s="20"/>
    </x:row>
  </x:sheetData>
  <x:conditionalFormatting sqref="O7:O46">
    <x:cfRule type="containsText" dxfId="1" priority="1" operator="containsText" text="mass"/>
  </x:conditionalFormatting>
  <x:dataValidations count="5">
    <x:dataValidation type="list" sqref="B7:B46">
      <x:formula1>"Baseline,Trial"</x:formula1>
    </x:dataValidation>
    <x:dataValidation type="list" sqref="N7:N46">
      <x:formula1>"m3,ft3,therm,kWh fuel,MJ,L,No fuel,Other"</x:formula1>
    </x:dataValidation>
    <x:dataValidation type="decimal" operator="between" sqref="D7:E46">
      <x:formula1>0</x:formula1>
      <x:formula2>10000000</x:formula2>
    </x:dataValidation>
    <x:dataValidation type="decimal" operator="between" sqref="G7:G46">
      <x:formula1>0</x:formula1>
      <x:formula2>10000000</x:formula2>
    </x:dataValidation>
    <x:dataValidation type="decimal" operator="between" sqref="I7:M46">
      <x:formula1>0</x:formula1>
      <x:formula2>10000000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5216d994f1d49af"/>
  </x:tableParts>
</x:worksheet>
</file>

<file path=xl/worksheets/sheet3.xml><?xml version="1.0" encoding="utf-8"?>
<x:worksheet xmlns:x="http://schemas.openxmlformats.org/spreadsheetml/2006/main">
  <x:sheetPr>
    <x:tabColor rgb="FF8090A0"/>
  </x:sheetPr>
  <x:sheetViews>
    <x:sheetView showGridLines="0" workbookViewId="0"/>
  </x:sheetViews>
  <x:sheetFormatPr defaultRowHeight="15"/>
  <x:cols>
    <x:col min="1" max="1" width="29" hidden="0" customWidth="1"/>
    <x:col min="2" max="2" width="70" hidden="0" customWidth="1"/>
    <x:col min="3" max="3" width="62" hidden="0" customWidth="1"/>
  </x:cols>
  <x:sheetData>
    <x:row r="1" ht="23" customHeight="1">
      <x:c r="A1" s="2"/>
      <x:c r="B1" s="2"/>
      <x:c r="C1" s="2"/>
    </x:row>
    <x:row r="2" ht="23" customHeight="1">
      <x:c r="A2" s="5" t="str">
        <x:v>Using the calculator</x:v>
      </x:c>
      <x:c r="B2" s="2"/>
      <x:c r="C2" s="2"/>
    </x:row>
    <x:row r="3" ht="23" customHeight="1">
      <x:c r="A3" s="2" t="str">
        <x:v>KW Hospitality</x:v>
      </x:c>
      <x:c r="B3" s="2"/>
      <x:c r="C3" s="2"/>
    </x:row>
    <x:row r="4" ht="23" customHeight="1">
      <x:c r="A4" s="2"/>
      <x:c r="B4" s="2"/>
      <x:c r="C4" s="2"/>
    </x:row>
    <x:row r="5" ht="38" customHeight="1">
      <x:c r="A5" s="26" t="str">
        <x:v>Purpose</x:v>
      </x:c>
      <x:c r="B5" s="27" t="str">
        <x:v>Compare extraction changes using dry textile mass, measured RMC, dryer occupancy, and metered energy.</x:v>
      </x:c>
      <x:c r="C5" s="2"/>
    </x:row>
    <x:row r="6" ht="38" customHeight="1">
      <x:c r="A6" s="25" t="str">
        <x:v>Editable inputs</x:v>
      </x:c>
      <x:c r="B6" s="24" t="str">
        <x:v>Amber cells accept inputs. White or blue-gray result cells contain formulas.</x:v>
      </x:c>
      <x:c r="C6" s="2"/>
    </x:row>
    <x:row r="7" ht="44" customHeight="1">
      <x:c r="A7" s="26" t="str">
        <x:v>Illustrative example</x:v>
      </x:c>
      <x:c r="B7" s="27" t="str">
        <x:v>The opening 50 kg load, 70% baseline RMC, 50% trial RMC, and 5% final target are illustrative, not measured benchmarks.</x:v>
      </x:c>
      <x:c r="C7" s="2"/>
    </x:row>
    <x:row r="8" ht="38" customHeight="1">
      <x:c r="A8" s="25" t="str">
        <x:v>What the example shows</x:v>
      </x:c>
      <x:c r="B8" s="24" t="str">
        <x:v>Wet loads are 85 kg and 75 kg. Water to evaporate is 32.5 kg and 22.5 kg. The difference is 10 kg.</x:v>
      </x:c>
      <x:c r="C8" s="2"/>
    </x:row>
    <x:row r="9" ht="38" customHeight="1">
      <x:c r="A9" s="26" t="str">
        <x:v>Dry-basis RMC</x:v>
      </x:c>
      <x:c r="B9" s="27" t="str">
        <x:v>RMC = (net wet mass − reference dry textile mass) / reference dry textile mass. Enter 70% as 70% or 0.70.</x:v>
      </x:c>
      <x:c r="C9" s="2"/>
    </x:row>
    <x:row r="10" ht="38" customHeight="1">
      <x:c r="A10" s="25" t="str">
        <x:v>Reference mass</x:v>
      </x:c>
      <x:c r="B10" s="24" t="str">
        <x:v>Use a consistent dry-reference method for the same textile lot. Subtract the cart or container tare from wet weights.</x:v>
      </x:c>
      <x:c r="C10" s="2"/>
    </x:row>
    <x:row r="11" ht="38" customHeight="1">
      <x:c r="A11" s="26" t="str">
        <x:v>Paired measurements</x:v>
      </x:c>
      <x:c r="B11" s="27" t="str">
        <x:v>Use comparable textile composition, dry mass, soil, wash program, dryer, and finish target. Record unusual interruptions.</x:v>
      </x:c>
      <x:c r="C11" s="2"/>
    </x:row>
    <x:row r="12" ht="38" customHeight="1">
      <x:c r="A12" s="25" t="str">
        <x:v>Trial Log</x:v>
      </x:c>
      <x:c r="B12" s="24" t="str">
        <x:v>Each batch is one row. Enter the same Pair ID for its baseline and trial. RMC calculates from your mass measurements.</x:v>
      </x:c>
      <x:c r="C12" s="2"/>
    </x:row>
    <x:row r="13" ht="38" customHeight="1">
      <x:c r="A13" s="26" t="str">
        <x:v>Repeated trials</x:v>
      </x:c>
      <x:c r="B13" s="27" t="str">
        <x:v>Repeat paired loads across normal operating conditions. Review the spread and outliers before entering representative values.</x:v>
      </x:c>
      <x:c r="C13" s="2"/>
    </x:row>
    <x:row r="14" ht="38" customHeight="1">
      <x:c r="A14" s="25" t="str">
        <x:v>Entering results</x:v>
      </x:c>
      <x:c r="B14" s="24" t="str">
        <x:v>The calculator does not automatically average the log. Enter the representative paired measurements for one textile category.</x:v>
      </x:c>
      <x:c r="C14" s="2"/>
    </x:row>
    <x:row r="15" ht="38" customHeight="1">
      <x:c r="A15" s="26" t="str">
        <x:v>Dryer occupancy</x:v>
      </x:c>
      <x:c r="B15" s="27" t="str">
        <x:v>Include heating/drying, cooldown, loading, and unloading once. Dryer occupancy in the log is this total.</x:v>
      </x:c>
      <x:c r="C15" s="2"/>
    </x:row>
    <x:row r="16" ht="38" customHeight="1">
      <x:c r="A16" s="25" t="str">
        <x:v>Capacity</x:v>
      </x:c>
      <x:c r="B16" s="24" t="str">
        <x:v>Dry kg/hour = dry mass × 60 / occupied minutes. The one-pair line value is MIN(washer, dryer) with overlapping batches.</x:v>
      </x:c>
      <x:c r="C16" s="2"/>
    </x:row>
    <x:row r="17" ht="38" customHeight="1">
      <x:c r="A17" s="26" t="str">
        <x:v>Capacity limits</x:v>
      </x:c>
      <x:c r="B17" s="27" t="str">
        <x:v>That one-pair value excludes downtime, staffing constraints, transfers, folding, finishing, and other queues.</x:v>
      </x:c>
      <x:c r="C17" s="2"/>
    </x:row>
    <x:row r="18" ht="38" customHeight="1">
      <x:c r="A18" s="25" t="str">
        <x:v>Electricity</x:v>
      </x:c>
      <x:c r="B18" s="24" t="str">
        <x:v>Enter positive metered dryer and washer kWh per batch. Meter the same equipment boundary in both tests.</x:v>
      </x:c>
      <x:c r="C18" s="2"/>
    </x:row>
    <x:row r="19" ht="38" customHeight="1">
      <x:c r="A19" s="26" t="str">
        <x:v>Fuel</x:v>
      </x:c>
      <x:c r="B19" s="27" t="str">
        <x:v>Select Fuel measured and use one unit for both batches and the fuel price. Select No fuel for an electrically heated dryer.</x:v>
      </x:c>
      <x:c r="C19" s="2"/>
    </x:row>
    <x:row r="20" ht="38" customHeight="1">
      <x:c r="A20" s="25" t="str">
        <x:v>Other fuel unit</x:v>
      </x:c>
      <x:c r="B20" s="24" t="str">
        <x:v>If Other is selected, name that unit in Custom fuel unit. The workbook performs no fuel-unit conversion.</x:v>
      </x:c>
      <x:c r="C20" s="2"/>
    </x:row>
    <x:row r="21" ht="44" customHeight="1">
      <x:c r="A21" s="26" t="str">
        <x:v>Missing measurements</x:v>
      </x:c>
      <x:c r="B21" s="27" t="str">
        <x:v>Blank or zero required energy, time, price, or annual-volume inputs leave dependent results blank. No measurement is assumed.</x:v>
      </x:c>
      <x:c r="C21" s="2"/>
    </x:row>
    <x:row r="22" ht="38" customHeight="1">
      <x:c r="A22" s="25" t="str">
        <x:v>Valid zero inputs</x:v>
      </x:c>
      <x:c r="B22" s="24" t="str">
        <x:v>Zero handling time, zero final moisture target, and zero maintenance cost change are valid when intentional. No fuel adds zero fuel cost.</x:v>
      </x:c>
      <x:c r="C22" s="2"/>
    </x:row>
    <x:row r="23" ht="38" customHeight="1">
      <x:c r="A23" s="26" t="str">
        <x:v>Energy cost</x:v>
      </x:c>
      <x:c r="B23" s="27" t="str">
        <x:v>Electricity cost = (dryer kWh + washer kWh) × electricity price. Fuel cost = measured fuel × price per matching fuel unit.</x:v>
      </x:c>
      <x:c r="C23" s="2"/>
    </x:row>
    <x:row r="24" ht="38" customHeight="1">
      <x:c r="A24" s="25" t="str">
        <x:v>Annual saving</x:v>
      </x:c>
      <x:c r="B24" s="24" t="str">
        <x:v>(Baseline energy cost − trial energy cost) × comparable annual batches − annual maintenance cost change.</x:v>
      </x:c>
      <x:c r="C24" s="2"/>
    </x:row>
    <x:row r="25" ht="44" customHeight="1">
      <x:c r="A25" s="26" t="str">
        <x:v>Payback</x:v>
      </x:c>
      <x:c r="B25" s="27" t="str">
        <x:v>Incremental installed investment / positive net annual saving. Otherwise payback is n.a. Financing, taxes, and discounting are excluded.</x:v>
      </x:c>
      <x:c r="C25" s="2"/>
    </x:row>
    <x:row r="26" ht="38" customHeight="1">
      <x:c r="A26" s="25" t="str">
        <x:v>Peak demand</x:v>
      </x:c>
      <x:c r="B26" s="24" t="str">
        <x:v>A reduction in kWh or drying time does not establish a billed peak kW reduction. This workbook excludes demand charges.</x:v>
      </x:c>
      <x:c r="C26" s="2"/>
    </x:row>
    <x:row r="27" ht="38" customHeight="1">
      <x:c r="A27" s="26" t="str">
        <x:v>Quality outcome</x:v>
      </x:c>
      <x:c r="B27" s="27" t="str">
        <x:v>Review cleanliness, final moisture, textile wear, tangling, wrinkles, and finishing performance alongside the numerical result.</x:v>
      </x:c>
      <x:c r="C27" s="2"/>
    </x:row>
    <x:row r="28" ht="44" customHeight="1">
      <x:c r="A28" s="25" t="str">
        <x:v>Measurement scope</x:v>
      </x:c>
      <x:c r="B28" s="24" t="str">
        <x:v>Do not attribute unrelated program, chemistry, load, or dryer changes to extraction. Use the equipment manufacturer’s permitted settings.</x:v>
      </x:c>
      <x:c r="C28" s="2"/>
    </x:row>
    <x:row r="29" ht="38" customHeight="1">
      <x:c r="A29" s="26" t="str">
        <x:v>File use</x:v>
      </x:c>
      <x:c r="B29" s="27" t="str">
        <x:v>This workbook has no macros. Keep formulas when copying rows. Filter the Trial Log using its header controls.</x:v>
      </x:c>
      <x:c r="C29" s="2"/>
    </x:row>
    <x:row r="30" ht="38" customHeight="1">
      <x:c r="A30" s="25" t="str">
        <x:v>Source of defaults</x:v>
      </x:c>
      <x:c r="B30" s="24" t="str">
        <x:v>The moisture example is illustrative arithmetic from the companion KW Hospitality article. All other operating inputs require local measurements.</x:v>
      </x:c>
      <x:c r="C30" s="2"/>
    </x:row>
    <x:row r="31" ht="23" customHeight="1">
      <x:c r="A31" s="2"/>
      <x:c r="B31" s="2"/>
      <x:c r="C31" s="2"/>
    </x:row>
    <x:row r="32" ht="23" customHeight="1">
      <x:c r="A32" s="2"/>
      <x:c r="B32" s="2"/>
      <x:c r="C32" s="2"/>
    </x:row>
    <x:row r="33" ht="23" customHeight="1">
      <x:c r="A33" s="2"/>
      <x:c r="B33" s="2"/>
      <x:c r="C33" s="2"/>
    </x:row>
    <x:row r="34" ht="23" customHeight="1">
      <x:c r="A34" s="2"/>
      <x:c r="B34" s="2"/>
      <x:c r="C34" s="2"/>
    </x:row>
    <x:row r="35" ht="23" customHeight="1">
      <x:c r="A35" s="2"/>
      <x:c r="B35" s="2"/>
      <x:c r="C35" s="2"/>
    </x:row>
    <x:row r="36" ht="23" customHeight="1">
      <x:c r="A36" s="2"/>
      <x:c r="B36" s="2"/>
      <x:c r="C36" s="2"/>
    </x:row>
    <x:row r="37" ht="23" customHeight="1">
      <x:c r="A37" s="2"/>
      <x:c r="B37" s="2"/>
      <x:c r="C37" s="2"/>
    </x:row>
  </x:sheetData>
  <x:pageMargins left="0.7" right="0.7" top="0.75" bottom="0.75" header="0.3" footer="0.3"/>
</x:worksheet>
</file>